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WI-tech\Desktop\"/>
    </mc:Choice>
  </mc:AlternateContent>
  <bookViews>
    <workbookView xWindow="0" yWindow="0" windowWidth="16380" windowHeight="8190" tabRatio="500"/>
  </bookViews>
  <sheets>
    <sheet name="Kalkulation" sheetId="1" r:id="rId1"/>
    <sheet name="Ergebnisdiagramme" sheetId="2" r:id="rId2"/>
  </sheets>
  <definedNames>
    <definedName name="_xlnm._FilterDatabase" localSheetId="0">Kalkulation!$A$12:$L$28</definedName>
    <definedName name="_xlnm.Print_Area" localSheetId="0">Kalkulation!$A$1:$K$38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31" i="1" l="1"/>
  <c r="J24" i="1"/>
  <c r="K24" i="1" s="1"/>
  <c r="I24" i="1"/>
  <c r="E24" i="1"/>
  <c r="J23" i="1"/>
  <c r="K23" i="1" s="1"/>
  <c r="I23" i="1"/>
  <c r="E23" i="1"/>
  <c r="J22" i="1"/>
  <c r="K22" i="1" s="1"/>
  <c r="I22" i="1"/>
  <c r="E22" i="1"/>
  <c r="J21" i="1"/>
  <c r="K21" i="1" s="1"/>
  <c r="I21" i="1"/>
  <c r="E21" i="1"/>
  <c r="I16" i="1"/>
  <c r="H16" i="1"/>
  <c r="G16" i="1"/>
  <c r="H15" i="1"/>
  <c r="I15" i="1" s="1"/>
  <c r="G15" i="1"/>
  <c r="H14" i="1"/>
  <c r="I14" i="1" s="1"/>
  <c r="G14" i="1"/>
  <c r="H13" i="1"/>
  <c r="I13" i="1" s="1"/>
  <c r="G13" i="1"/>
  <c r="J5" i="1"/>
  <c r="J25" i="1" l="1"/>
  <c r="J46" i="1" s="1"/>
  <c r="G29" i="1"/>
  <c r="J17" i="1"/>
  <c r="J26" i="1" l="1"/>
  <c r="J18" i="1"/>
  <c r="J45" i="1"/>
  <c r="J47" i="1" s="1"/>
  <c r="G34" i="1"/>
  <c r="G30" i="1" l="1"/>
  <c r="G32" i="1" s="1"/>
  <c r="I33" i="1"/>
  <c r="G33" i="1" l="1"/>
  <c r="G31" i="1"/>
</calcChain>
</file>

<file path=xl/sharedStrings.xml><?xml version="1.0" encoding="utf-8"?>
<sst xmlns="http://schemas.openxmlformats.org/spreadsheetml/2006/main" count="78" uniqueCount="59">
  <si>
    <t xml:space="preserve">Projekt: </t>
  </si>
  <si>
    <t>Max Mustermann</t>
  </si>
  <si>
    <t xml:space="preserve">Basisdaten: </t>
  </si>
  <si>
    <t xml:space="preserve">Stromkosten
[€/kWh]: </t>
  </si>
  <si>
    <t>"= Eingabefelder"</t>
  </si>
  <si>
    <t>1. Alte Beleuchtung (Ist-Zustand)</t>
  </si>
  <si>
    <t>Alter Leuchtentyp</t>
  </si>
  <si>
    <t>Anzahl</t>
  </si>
  <si>
    <t xml:space="preserve">Nennleistung [W]
 inkl. Vorschaltgerät </t>
  </si>
  <si>
    <t>Betriebsstunden / Tag [h]</t>
  </si>
  <si>
    <t>Arbeitstage / Woche [d]</t>
  </si>
  <si>
    <t>Gesamtverbrauch / Woche [kWh]</t>
  </si>
  <si>
    <t>Betriebsstunden / Jahr [h/a]</t>
  </si>
  <si>
    <t>Verbrauch / Jahr [kWh]</t>
  </si>
  <si>
    <t>1.</t>
  </si>
  <si>
    <t xml:space="preserve">HQL / HQI </t>
  </si>
  <si>
    <t>2.</t>
  </si>
  <si>
    <t>Leuchtstoffröhren</t>
  </si>
  <si>
    <t>3.</t>
  </si>
  <si>
    <t>Glühbirne</t>
  </si>
  <si>
    <t>4.</t>
  </si>
  <si>
    <t>Energiesparlampe</t>
  </si>
  <si>
    <t xml:space="preserve">Gesamtverbrauch [kWh/a]: </t>
  </si>
  <si>
    <t xml:space="preserve">Stromkosten "alt" [€/a]: </t>
  </si>
  <si>
    <t>Preis / Stück</t>
  </si>
  <si>
    <t>Total 
[€]</t>
  </si>
  <si>
    <t>Nennleistung [W]</t>
  </si>
  <si>
    <t>LED-Röhren</t>
  </si>
  <si>
    <t>LED-Strahler</t>
  </si>
  <si>
    <t xml:space="preserve">LED Birnen&amp;Spots </t>
  </si>
  <si>
    <t xml:space="preserve">LED-UFO Hallenstrahler </t>
  </si>
  <si>
    <t xml:space="preserve">Zusätzliche Investitionskosten LED [€]:  
(bsp. Montagekosten, Umverdrahtung) </t>
  </si>
  <si>
    <t xml:space="preserve">Laufzeit für Langzeitbetrachtung: </t>
  </si>
  <si>
    <t xml:space="preserve">Stromkosten LED [€/a]: </t>
  </si>
  <si>
    <t xml:space="preserve">3. Ergebnistabelle </t>
  </si>
  <si>
    <t xml:space="preserve">Gesamtinvestition LED [€]: </t>
  </si>
  <si>
    <t xml:space="preserve">Stromkostenersparnis in [€/a]: </t>
  </si>
  <si>
    <t>Stromkostenersparnis in [%]</t>
  </si>
  <si>
    <t xml:space="preserve">Einsparung CO2 p.a. [t]: </t>
  </si>
  <si>
    <t>Wochentage</t>
  </si>
  <si>
    <t>Stunden</t>
  </si>
  <si>
    <t>Konventionelle Leuchtmittel</t>
  </si>
  <si>
    <t>CO2 Vergleich</t>
  </si>
  <si>
    <t>CO2 Alte Beleuchtung</t>
  </si>
  <si>
    <t>CO2 LED</t>
  </si>
  <si>
    <t>Halogen</t>
  </si>
  <si>
    <t>CO2 Ersparnis</t>
  </si>
  <si>
    <t>LED-Straßenleuchte</t>
  </si>
  <si>
    <t>Anschlussleistung</t>
  </si>
  <si>
    <t>LED-Deckeneinbauleuchten</t>
  </si>
  <si>
    <t>LED-Hallenstrahler (IP 65)</t>
  </si>
  <si>
    <t>LED-Hallenflachstrahler (IP 65)</t>
  </si>
  <si>
    <t xml:space="preserve">LED-Shopstrahler </t>
  </si>
  <si>
    <t>LED-Lichtbandsystem</t>
  </si>
  <si>
    <t>LED Panels</t>
  </si>
  <si>
    <t>2. Neue LED-Beleuchtung (Soll-Zustand)</t>
  </si>
  <si>
    <t>Neue LED-Beleuchtung</t>
  </si>
  <si>
    <t xml:space="preserve">Amortisation Ihrer LED-Beleuchtung nach: </t>
  </si>
  <si>
    <t>" " LED-Produkte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</si>
</sst>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&quot;Datum: &quot;dd/mm/yyyy"/>
    <numFmt numFmtId="165" formatCode="#,##0.00&quot; €&quot;"/>
    <numFmt numFmtId="166" formatCode="0&quot; Stück&quot;"/>
    <numFmt numFmtId="167" formatCode="0.00&quot; W&quot;"/>
    <numFmt numFmtId="168" formatCode="0.00&quot; h&quot;"/>
    <numFmt numFmtId="169" formatCode="0&quot; d&quot;"/>
    <numFmt numFmtId="170" formatCode="0.00&quot; kWh&quot;"/>
    <numFmt numFmtId="171" formatCode="#,##0.00&quot; kWh&quot;"/>
    <numFmt numFmtId="172" formatCode="0.0&quot; Jahre&quot;"/>
    <numFmt numFmtId="173" formatCode="\ #,##0.00&quot; €&quot;"/>
    <numFmt numFmtId="174" formatCode="&quot;Stromkostenersparnis nach &quot;0.0&quot; Jahren:&quot;"/>
    <numFmt numFmtId="175" formatCode="0\ %"/>
    <numFmt numFmtId="176" formatCode="\ 0.00&quot; Monaten&quot;"/>
    <numFmt numFmtId="177" formatCode="&quot;(entspricht &quot;0.00&quot; Jahren)&quot;"/>
    <numFmt numFmtId="178" formatCode="0.00&quot; Tonnen&quot;"/>
    <numFmt numFmtId="179" formatCode="0.00&quot; Monaten&quot;"/>
    <numFmt numFmtId="180" formatCode="0.00&quot; t&quot;"/>
    <numFmt numFmtId="181" formatCode="0.0&quot; W&quot;"/>
  </numFmts>
  <fonts count="14" x14ac:knownFonts="1"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8"/>
      <color rgb="FF000000"/>
      <name val="Arial"/>
      <family val="2"/>
    </font>
    <font>
      <b/>
      <u/>
      <sz val="10"/>
      <color rgb="FF000000"/>
      <name val="Arial"/>
      <family val="2"/>
    </font>
    <font>
      <b/>
      <sz val="8"/>
      <color rgb="FF000000"/>
      <name val="Arial"/>
      <family val="2"/>
    </font>
    <font>
      <b/>
      <u/>
      <sz val="8"/>
      <color rgb="FF000000"/>
      <name val="Arial"/>
      <family val="2"/>
    </font>
    <font>
      <b/>
      <u/>
      <sz val="10"/>
      <name val="Arial"/>
      <family val="2"/>
    </font>
    <font>
      <sz val="7"/>
      <color rgb="FF000000"/>
      <name val="Arial"/>
      <family val="2"/>
    </font>
    <font>
      <b/>
      <u/>
      <sz val="12"/>
      <color rgb="FF000000"/>
      <name val="Arial"/>
      <family val="2"/>
    </font>
    <font>
      <b/>
      <u/>
      <sz val="12"/>
      <color rgb="FFFFFFFF"/>
      <name val="Arial"/>
      <family val="2"/>
    </font>
    <font>
      <sz val="8"/>
      <color rgb="FFFFFFFF"/>
      <name val="Arial"/>
      <family val="2"/>
    </font>
    <font>
      <b/>
      <sz val="8"/>
      <color rgb="FFFFFFFF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D9D9D9"/>
      </patternFill>
    </fill>
    <fill>
      <patternFill patternType="solid">
        <fgColor rgb="FFD9D9D9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rgb="FFFFFF66"/>
        <bgColor rgb="FFFFFF00"/>
      </patternFill>
    </fill>
    <fill>
      <patternFill patternType="solid">
        <fgColor rgb="FFB9CDE5"/>
        <bgColor rgb="FF99CCFF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175" fontId="13" fillId="0" borderId="0" applyBorder="0" applyProtection="0"/>
    <xf numFmtId="0" fontId="1" fillId="2" borderId="0" applyBorder="0" applyProtection="0"/>
  </cellStyleXfs>
  <cellXfs count="151">
    <xf numFmtId="0" fontId="0" fillId="0" borderId="0" xfId="0"/>
    <xf numFmtId="0" fontId="3" fillId="0" borderId="0" xfId="0" applyFont="1"/>
    <xf numFmtId="0" fontId="3" fillId="3" borderId="0" xfId="0" applyFont="1" applyFill="1" applyAlignment="1">
      <alignment wrapText="1"/>
    </xf>
    <xf numFmtId="0" fontId="3" fillId="4" borderId="0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3" borderId="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7" fillId="3" borderId="0" xfId="0" applyFont="1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wrapText="1"/>
    </xf>
    <xf numFmtId="0" fontId="3" fillId="3" borderId="6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  <protection locked="0" hidden="1"/>
    </xf>
    <xf numFmtId="0" fontId="8" fillId="5" borderId="12" xfId="0" applyFont="1" applyFill="1" applyBorder="1" applyAlignment="1" applyProtection="1">
      <alignment horizontal="center" vertical="center" wrapText="1"/>
      <protection locked="0" hidden="1"/>
    </xf>
    <xf numFmtId="0" fontId="8" fillId="6" borderId="1" xfId="0" applyFont="1" applyFill="1" applyBorder="1" applyAlignment="1" applyProtection="1">
      <alignment horizontal="center" vertical="center" wrapText="1"/>
      <protection hidden="1"/>
    </xf>
    <xf numFmtId="0" fontId="5" fillId="4" borderId="0" xfId="0" applyFont="1" applyFill="1" applyBorder="1" applyAlignment="1">
      <alignment wrapText="1"/>
    </xf>
    <xf numFmtId="0" fontId="3" fillId="5" borderId="7" xfId="0" applyFont="1" applyFill="1" applyBorder="1" applyAlignment="1" applyProtection="1">
      <alignment horizontal="center" vertical="center" wrapText="1"/>
      <protection locked="0" hidden="1"/>
    </xf>
    <xf numFmtId="0" fontId="3" fillId="5" borderId="8" xfId="0" applyFont="1" applyFill="1" applyBorder="1" applyAlignment="1" applyProtection="1">
      <alignment horizontal="center" vertical="center" wrapText="1"/>
      <protection locked="0" hidden="1"/>
    </xf>
    <xf numFmtId="166" fontId="3" fillId="5" borderId="8" xfId="0" applyNumberFormat="1" applyFont="1" applyFill="1" applyBorder="1" applyAlignment="1" applyProtection="1">
      <alignment horizontal="center" vertical="center" wrapText="1"/>
      <protection locked="0" hidden="1"/>
    </xf>
    <xf numFmtId="167" fontId="3" fillId="5" borderId="8" xfId="0" applyNumberFormat="1" applyFont="1" applyFill="1" applyBorder="1" applyAlignment="1" applyProtection="1">
      <alignment horizontal="center" vertical="center" wrapText="1"/>
      <protection locked="0" hidden="1"/>
    </xf>
    <xf numFmtId="168" fontId="3" fillId="5" borderId="8" xfId="0" applyNumberFormat="1" applyFont="1" applyFill="1" applyBorder="1" applyAlignment="1" applyProtection="1">
      <alignment horizontal="center" vertical="center" wrapText="1"/>
      <protection locked="0" hidden="1"/>
    </xf>
    <xf numFmtId="169" fontId="3" fillId="5" borderId="11" xfId="0" applyNumberFormat="1" applyFont="1" applyFill="1" applyBorder="1" applyAlignment="1" applyProtection="1">
      <alignment horizontal="center" vertical="center" wrapText="1"/>
      <protection locked="0" hidden="1"/>
    </xf>
    <xf numFmtId="170" fontId="3" fillId="6" borderId="7" xfId="0" applyNumberFormat="1" applyFont="1" applyFill="1" applyBorder="1" applyAlignment="1" applyProtection="1">
      <alignment horizontal="right" vertical="center" wrapText="1"/>
      <protection hidden="1"/>
    </xf>
    <xf numFmtId="168" fontId="3" fillId="6" borderId="9" xfId="0" applyNumberFormat="1" applyFont="1" applyFill="1" applyBorder="1" applyAlignment="1" applyProtection="1">
      <alignment horizontal="right" vertical="center" wrapText="1"/>
      <protection hidden="1"/>
    </xf>
    <xf numFmtId="171" fontId="3" fillId="6" borderId="11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/>
    <xf numFmtId="0" fontId="3" fillId="5" borderId="13" xfId="0" applyFont="1" applyFill="1" applyBorder="1" applyAlignment="1" applyProtection="1">
      <alignment horizontal="center" vertical="center" wrapText="1"/>
      <protection locked="0" hidden="1"/>
    </xf>
    <xf numFmtId="0" fontId="3" fillId="5" borderId="14" xfId="0" applyFont="1" applyFill="1" applyBorder="1" applyAlignment="1" applyProtection="1">
      <alignment horizontal="center" vertical="center" wrapText="1"/>
      <protection locked="0" hidden="1"/>
    </xf>
    <xf numFmtId="166" fontId="3" fillId="5" borderId="14" xfId="0" applyNumberFormat="1" applyFont="1" applyFill="1" applyBorder="1" applyAlignment="1" applyProtection="1">
      <alignment horizontal="center" vertical="center" wrapText="1"/>
      <protection locked="0" hidden="1"/>
    </xf>
    <xf numFmtId="167" fontId="3" fillId="5" borderId="14" xfId="0" applyNumberFormat="1" applyFont="1" applyFill="1" applyBorder="1" applyAlignment="1" applyProtection="1">
      <alignment horizontal="center" vertical="center" wrapText="1"/>
      <protection locked="0" hidden="1"/>
    </xf>
    <xf numFmtId="168" fontId="3" fillId="5" borderId="14" xfId="0" applyNumberFormat="1" applyFont="1" applyFill="1" applyBorder="1" applyAlignment="1" applyProtection="1">
      <alignment horizontal="center" vertical="center" wrapText="1"/>
      <protection locked="0" hidden="1"/>
    </xf>
    <xf numFmtId="169" fontId="3" fillId="5" borderId="15" xfId="0" applyNumberFormat="1" applyFont="1" applyFill="1" applyBorder="1" applyAlignment="1" applyProtection="1">
      <alignment horizontal="center" vertical="center" wrapText="1"/>
      <protection locked="0" hidden="1"/>
    </xf>
    <xf numFmtId="0" fontId="3" fillId="5" borderId="16" xfId="0" applyFont="1" applyFill="1" applyBorder="1" applyAlignment="1" applyProtection="1">
      <alignment horizontal="center" vertical="center" wrapText="1"/>
      <protection locked="0" hidden="1"/>
    </xf>
    <xf numFmtId="0" fontId="3" fillId="5" borderId="17" xfId="0" applyFont="1" applyFill="1" applyBorder="1" applyAlignment="1" applyProtection="1">
      <alignment horizontal="center" vertical="center" wrapText="1"/>
      <protection locked="0" hidden="1"/>
    </xf>
    <xf numFmtId="166" fontId="3" fillId="5" borderId="17" xfId="0" applyNumberFormat="1" applyFont="1" applyFill="1" applyBorder="1" applyAlignment="1" applyProtection="1">
      <alignment horizontal="center" vertical="center" wrapText="1"/>
      <protection locked="0" hidden="1"/>
    </xf>
    <xf numFmtId="167" fontId="3" fillId="5" borderId="17" xfId="0" applyNumberFormat="1" applyFont="1" applyFill="1" applyBorder="1" applyAlignment="1" applyProtection="1">
      <alignment horizontal="center" vertical="center" wrapText="1"/>
      <protection locked="0" hidden="1"/>
    </xf>
    <xf numFmtId="168" fontId="3" fillId="5" borderId="17" xfId="0" applyNumberFormat="1" applyFont="1" applyFill="1" applyBorder="1" applyAlignment="1" applyProtection="1">
      <alignment horizontal="center" vertical="center" wrapText="1"/>
      <protection locked="0" hidden="1"/>
    </xf>
    <xf numFmtId="169" fontId="3" fillId="5" borderId="18" xfId="0" applyNumberFormat="1" applyFont="1" applyFill="1" applyBorder="1" applyAlignment="1" applyProtection="1">
      <alignment horizontal="center" vertical="center" wrapText="1"/>
      <protection locked="0" hidden="1"/>
    </xf>
    <xf numFmtId="170" fontId="3" fillId="6" borderId="19" xfId="0" applyNumberFormat="1" applyFont="1" applyFill="1" applyBorder="1" applyAlignment="1" applyProtection="1">
      <alignment horizontal="right" vertical="center" wrapText="1"/>
      <protection hidden="1"/>
    </xf>
    <xf numFmtId="168" fontId="3" fillId="6" borderId="20" xfId="0" applyNumberFormat="1" applyFont="1" applyFill="1" applyBorder="1" applyAlignment="1" applyProtection="1">
      <alignment horizontal="right" vertical="center" wrapText="1"/>
      <protection hidden="1"/>
    </xf>
    <xf numFmtId="0" fontId="3" fillId="3" borderId="6" xfId="0" applyFont="1" applyFill="1" applyBorder="1" applyAlignment="1" applyProtection="1">
      <protection hidden="1"/>
    </xf>
    <xf numFmtId="0" fontId="3" fillId="3" borderId="0" xfId="0" applyFont="1" applyFill="1" applyBorder="1" applyAlignment="1" applyProtection="1">
      <protection hidden="1"/>
    </xf>
    <xf numFmtId="0" fontId="3" fillId="3" borderId="5" xfId="0" applyFont="1" applyFill="1" applyBorder="1" applyAlignment="1" applyProtection="1">
      <protection hidden="1"/>
    </xf>
    <xf numFmtId="0" fontId="3" fillId="3" borderId="6" xfId="0" applyFont="1" applyFill="1" applyBorder="1"/>
    <xf numFmtId="0" fontId="4" fillId="3" borderId="23" xfId="0" applyFont="1" applyFill="1" applyBorder="1" applyAlignment="1">
      <alignment wrapText="1"/>
    </xf>
    <xf numFmtId="0" fontId="5" fillId="3" borderId="5" xfId="0" applyFont="1" applyFill="1" applyBorder="1" applyAlignment="1">
      <alignment horizontal="left" wrapText="1"/>
    </xf>
    <xf numFmtId="166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8" fillId="6" borderId="1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wrapText="1"/>
    </xf>
    <xf numFmtId="166" fontId="3" fillId="5" borderId="7" xfId="0" applyNumberFormat="1" applyFont="1" applyFill="1" applyBorder="1" applyAlignment="1" applyProtection="1">
      <alignment horizontal="center" vertical="center" wrapText="1"/>
      <protection locked="0"/>
    </xf>
    <xf numFmtId="166" fontId="3" fillId="5" borderId="8" xfId="0" applyNumberFormat="1" applyFont="1" applyFill="1" applyBorder="1" applyAlignment="1" applyProtection="1">
      <alignment horizontal="center" vertical="center" wrapText="1"/>
      <protection locked="0"/>
    </xf>
    <xf numFmtId="165" fontId="3" fillId="5" borderId="8" xfId="0" applyNumberFormat="1" applyFont="1" applyFill="1" applyBorder="1" applyAlignment="1" applyProtection="1">
      <alignment horizontal="right" vertical="center" wrapText="1"/>
      <protection locked="0"/>
    </xf>
    <xf numFmtId="165" fontId="3" fillId="3" borderId="8" xfId="0" applyNumberFormat="1" applyFont="1" applyFill="1" applyBorder="1" applyAlignment="1" applyProtection="1">
      <alignment horizontal="right" vertical="center" wrapText="1"/>
      <protection hidden="1"/>
    </xf>
    <xf numFmtId="167" fontId="3" fillId="5" borderId="8" xfId="0" applyNumberFormat="1" applyFont="1" applyFill="1" applyBorder="1" applyAlignment="1" applyProtection="1">
      <alignment horizontal="center" vertical="center" wrapText="1"/>
      <protection locked="0"/>
    </xf>
    <xf numFmtId="168" fontId="3" fillId="5" borderId="8" xfId="0" applyNumberFormat="1" applyFont="1" applyFill="1" applyBorder="1" applyAlignment="1" applyProtection="1">
      <alignment horizontal="center" vertical="center" wrapText="1"/>
      <protection locked="0"/>
    </xf>
    <xf numFmtId="169" fontId="3" fillId="5" borderId="11" xfId="0" applyNumberFormat="1" applyFont="1" applyFill="1" applyBorder="1" applyAlignment="1" applyProtection="1">
      <alignment horizontal="center" vertical="center" wrapText="1"/>
      <protection locked="0"/>
    </xf>
    <xf numFmtId="166" fontId="3" fillId="5" borderId="13" xfId="0" applyNumberFormat="1" applyFont="1" applyFill="1" applyBorder="1" applyAlignment="1" applyProtection="1">
      <alignment horizontal="center" vertical="center" wrapText="1"/>
      <protection locked="0"/>
    </xf>
    <xf numFmtId="166" fontId="3" fillId="5" borderId="14" xfId="0" applyNumberFormat="1" applyFont="1" applyFill="1" applyBorder="1" applyAlignment="1" applyProtection="1">
      <alignment horizontal="center" vertical="center" wrapText="1"/>
      <protection locked="0"/>
    </xf>
    <xf numFmtId="165" fontId="3" fillId="5" borderId="14" xfId="0" applyNumberFormat="1" applyFont="1" applyFill="1" applyBorder="1" applyAlignment="1" applyProtection="1">
      <alignment horizontal="right" vertical="center" wrapText="1"/>
      <protection locked="0"/>
    </xf>
    <xf numFmtId="167" fontId="3" fillId="5" borderId="14" xfId="0" applyNumberFormat="1" applyFont="1" applyFill="1" applyBorder="1" applyAlignment="1" applyProtection="1">
      <alignment horizontal="center" vertical="center" wrapText="1"/>
      <protection locked="0"/>
    </xf>
    <xf numFmtId="168" fontId="3" fillId="5" borderId="14" xfId="0" applyNumberFormat="1" applyFont="1" applyFill="1" applyBorder="1" applyAlignment="1" applyProtection="1">
      <alignment horizontal="center" vertical="center" wrapText="1"/>
      <protection locked="0"/>
    </xf>
    <xf numFmtId="169" fontId="3" fillId="5" borderId="15" xfId="0" applyNumberFormat="1" applyFont="1" applyFill="1" applyBorder="1" applyAlignment="1" applyProtection="1">
      <alignment horizontal="center" vertical="center" wrapText="1"/>
      <protection locked="0"/>
    </xf>
    <xf numFmtId="170" fontId="3" fillId="6" borderId="13" xfId="0" applyNumberFormat="1" applyFont="1" applyFill="1" applyBorder="1" applyAlignment="1" applyProtection="1">
      <alignment horizontal="right" vertical="center" wrapText="1"/>
      <protection hidden="1"/>
    </xf>
    <xf numFmtId="166" fontId="3" fillId="5" borderId="16" xfId="0" applyNumberFormat="1" applyFont="1" applyFill="1" applyBorder="1" applyAlignment="1" applyProtection="1">
      <alignment horizontal="center" vertical="center" wrapText="1"/>
      <protection locked="0"/>
    </xf>
    <xf numFmtId="166" fontId="3" fillId="5" borderId="17" xfId="0" applyNumberFormat="1" applyFont="1" applyFill="1" applyBorder="1" applyAlignment="1" applyProtection="1">
      <alignment horizontal="center" vertical="center" wrapText="1"/>
      <protection locked="0"/>
    </xf>
    <xf numFmtId="165" fontId="3" fillId="5" borderId="17" xfId="0" applyNumberFormat="1" applyFont="1" applyFill="1" applyBorder="1" applyAlignment="1" applyProtection="1">
      <alignment horizontal="right" vertical="center" wrapText="1"/>
      <protection locked="0"/>
    </xf>
    <xf numFmtId="165" fontId="3" fillId="3" borderId="24" xfId="0" applyNumberFormat="1" applyFont="1" applyFill="1" applyBorder="1" applyAlignment="1" applyProtection="1">
      <alignment horizontal="right" vertical="center" wrapText="1"/>
      <protection hidden="1"/>
    </xf>
    <xf numFmtId="167" fontId="3" fillId="5" borderId="17" xfId="0" applyNumberFormat="1" applyFont="1" applyFill="1" applyBorder="1" applyAlignment="1" applyProtection="1">
      <alignment horizontal="center" vertical="center" wrapText="1"/>
      <protection locked="0"/>
    </xf>
    <xf numFmtId="168" fontId="3" fillId="5" borderId="17" xfId="0" applyNumberFormat="1" applyFont="1" applyFill="1" applyBorder="1" applyAlignment="1" applyProtection="1">
      <alignment horizontal="center" vertical="center" wrapText="1"/>
      <protection locked="0"/>
    </xf>
    <xf numFmtId="169" fontId="3" fillId="5" borderId="18" xfId="0" applyNumberFormat="1" applyFont="1" applyFill="1" applyBorder="1" applyAlignment="1" applyProtection="1">
      <alignment horizontal="center" vertical="center" wrapText="1"/>
      <protection locked="0"/>
    </xf>
    <xf numFmtId="170" fontId="3" fillId="6" borderId="16" xfId="0" applyNumberFormat="1" applyFont="1" applyFill="1" applyBorder="1" applyAlignment="1" applyProtection="1">
      <alignment horizontal="right" vertical="center" wrapText="1"/>
      <protection hidden="1"/>
    </xf>
    <xf numFmtId="0" fontId="9" fillId="3" borderId="6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11" fillId="3" borderId="6" xfId="0" applyFont="1" applyFill="1" applyBorder="1" applyAlignment="1" applyProtection="1">
      <alignment wrapText="1"/>
      <protection hidden="1"/>
    </xf>
    <xf numFmtId="0" fontId="11" fillId="3" borderId="0" xfId="0" applyFont="1" applyFill="1" applyBorder="1" applyAlignment="1" applyProtection="1">
      <alignment wrapText="1"/>
      <protection hidden="1"/>
    </xf>
    <xf numFmtId="0" fontId="11" fillId="3" borderId="5" xfId="0" applyFont="1" applyFill="1" applyBorder="1" applyAlignment="1" applyProtection="1">
      <alignment wrapText="1"/>
      <protection hidden="1"/>
    </xf>
    <xf numFmtId="0" fontId="11" fillId="4" borderId="32" xfId="0" applyFont="1" applyFill="1" applyBorder="1" applyAlignment="1" applyProtection="1">
      <alignment wrapText="1"/>
      <protection hidden="1"/>
    </xf>
    <xf numFmtId="0" fontId="11" fillId="4" borderId="23" xfId="0" applyFont="1" applyFill="1" applyBorder="1" applyAlignment="1" applyProtection="1">
      <alignment wrapText="1"/>
      <protection hidden="1"/>
    </xf>
    <xf numFmtId="0" fontId="11" fillId="4" borderId="33" xfId="0" applyFont="1" applyFill="1" applyBorder="1" applyAlignment="1" applyProtection="1">
      <alignment wrapText="1"/>
      <protection hidden="1"/>
    </xf>
    <xf numFmtId="0" fontId="11" fillId="4" borderId="0" xfId="0" applyFont="1" applyFill="1" applyBorder="1" applyAlignment="1" applyProtection="1">
      <alignment wrapText="1"/>
      <protection hidden="1"/>
    </xf>
    <xf numFmtId="0" fontId="11" fillId="4" borderId="0" xfId="0" applyFont="1" applyFill="1" applyBorder="1" applyProtection="1">
      <protection hidden="1"/>
    </xf>
    <xf numFmtId="0" fontId="12" fillId="4" borderId="0" xfId="0" applyFont="1" applyFill="1" applyBorder="1" applyAlignment="1" applyProtection="1">
      <alignment horizontal="center" wrapText="1"/>
      <protection hidden="1"/>
    </xf>
    <xf numFmtId="0" fontId="11" fillId="4" borderId="0" xfId="0" applyFont="1" applyFill="1" applyBorder="1" applyAlignment="1" applyProtection="1">
      <alignment horizontal="center" wrapText="1"/>
      <protection hidden="1"/>
    </xf>
    <xf numFmtId="180" fontId="11" fillId="4" borderId="0" xfId="0" applyNumberFormat="1" applyFont="1" applyFill="1" applyBorder="1" applyProtection="1">
      <protection hidden="1"/>
    </xf>
    <xf numFmtId="0" fontId="11" fillId="4" borderId="0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Protection="1">
      <protection hidden="1"/>
    </xf>
    <xf numFmtId="0" fontId="12" fillId="4" borderId="0" xfId="0" applyFont="1" applyFill="1" applyBorder="1" applyAlignment="1" applyProtection="1">
      <alignment wrapText="1"/>
      <protection hidden="1"/>
    </xf>
    <xf numFmtId="167" fontId="11" fillId="4" borderId="0" xfId="0" applyNumberFormat="1" applyFont="1" applyFill="1" applyBorder="1" applyAlignment="1" applyProtection="1">
      <alignment horizontal="center" wrapText="1"/>
      <protection hidden="1"/>
    </xf>
    <xf numFmtId="181" fontId="3" fillId="0" borderId="0" xfId="0" applyNumberFormat="1" applyFont="1"/>
    <xf numFmtId="0" fontId="1" fillId="3" borderId="19" xfId="0" applyFont="1" applyFill="1" applyBorder="1" applyAlignment="1">
      <alignment horizontal="right" vertical="center"/>
    </xf>
    <xf numFmtId="178" fontId="1" fillId="3" borderId="31" xfId="0" applyNumberFormat="1" applyFont="1" applyFill="1" applyBorder="1" applyAlignment="1" applyProtection="1">
      <alignment horizontal="center"/>
      <protection hidden="1"/>
    </xf>
    <xf numFmtId="179" fontId="10" fillId="3" borderId="0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 applyProtection="1">
      <alignment horizontal="center"/>
      <protection hidden="1"/>
    </xf>
    <xf numFmtId="0" fontId="11" fillId="4" borderId="0" xfId="0" applyFont="1" applyFill="1" applyBorder="1" applyAlignment="1" applyProtection="1">
      <alignment horizontal="center" wrapText="1"/>
      <protection hidden="1"/>
    </xf>
    <xf numFmtId="0" fontId="1" fillId="3" borderId="13" xfId="0" applyFont="1" applyFill="1" applyBorder="1" applyAlignment="1" applyProtection="1">
      <alignment horizontal="right" vertical="center"/>
      <protection hidden="1"/>
    </xf>
    <xf numFmtId="175" fontId="1" fillId="3" borderId="15" xfId="1" applyFont="1" applyFill="1" applyBorder="1" applyAlignment="1" applyProtection="1">
      <alignment horizontal="center"/>
      <protection hidden="1"/>
    </xf>
    <xf numFmtId="176" fontId="1" fillId="3" borderId="29" xfId="0" applyNumberFormat="1" applyFont="1" applyFill="1" applyBorder="1" applyAlignment="1" applyProtection="1">
      <alignment horizontal="right" vertical="center" wrapText="1"/>
      <protection hidden="1"/>
    </xf>
    <xf numFmtId="177" fontId="3" fillId="3" borderId="30" xfId="0" applyNumberFormat="1" applyFont="1" applyFill="1" applyBorder="1" applyAlignment="1" applyProtection="1">
      <alignment horizontal="left"/>
      <protection hidden="1"/>
    </xf>
    <xf numFmtId="0" fontId="1" fillId="3" borderId="27" xfId="0" applyFont="1" applyFill="1" applyBorder="1" applyAlignment="1" applyProtection="1">
      <alignment horizontal="right" vertical="center"/>
      <protection hidden="1"/>
    </xf>
    <xf numFmtId="173" fontId="1" fillId="3" borderId="28" xfId="0" applyNumberFormat="1" applyFont="1" applyFill="1" applyBorder="1" applyAlignment="1" applyProtection="1">
      <alignment horizontal="center" vertical="center"/>
      <protection hidden="1"/>
    </xf>
    <xf numFmtId="173" fontId="1" fillId="3" borderId="15" xfId="0" applyNumberFormat="1" applyFont="1" applyFill="1" applyBorder="1" applyAlignment="1" applyProtection="1">
      <alignment horizontal="center" vertical="center"/>
      <protection hidden="1"/>
    </xf>
    <xf numFmtId="174" fontId="1" fillId="3" borderId="13" xfId="0" applyNumberFormat="1" applyFont="1" applyFill="1" applyBorder="1" applyAlignment="1" applyProtection="1">
      <alignment horizontal="right" vertical="center" wrapText="1"/>
      <protection hidden="1"/>
    </xf>
    <xf numFmtId="165" fontId="1" fillId="3" borderId="15" xfId="0" applyNumberFormat="1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>
      <alignment horizontal="right"/>
    </xf>
    <xf numFmtId="172" fontId="5" fillId="5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165" fontId="1" fillId="6" borderId="1" xfId="0" applyNumberFormat="1" applyFont="1" applyFill="1" applyBorder="1" applyAlignment="1" applyProtection="1">
      <alignment horizontal="right" vertical="center"/>
      <protection hidden="1"/>
    </xf>
    <xf numFmtId="0" fontId="9" fillId="3" borderId="26" xfId="0" applyFont="1" applyFill="1" applyBorder="1" applyAlignment="1">
      <alignment horizontal="center" wrapText="1"/>
    </xf>
    <xf numFmtId="166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right" wrapText="1"/>
    </xf>
    <xf numFmtId="165" fontId="5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6" borderId="25" xfId="0" applyFont="1" applyFill="1" applyBorder="1" applyAlignment="1" applyProtection="1">
      <alignment horizontal="center" vertical="center" wrapText="1"/>
      <protection hidden="1"/>
    </xf>
    <xf numFmtId="171" fontId="1" fillId="6" borderId="1" xfId="0" applyNumberFormat="1" applyFont="1" applyFill="1" applyBorder="1" applyAlignment="1" applyProtection="1">
      <alignment horizontal="right" vertical="center"/>
      <protection hidden="1"/>
    </xf>
    <xf numFmtId="171" fontId="3" fillId="6" borderId="18" xfId="0" applyNumberFormat="1" applyFont="1" applyFill="1" applyBorder="1" applyAlignment="1" applyProtection="1">
      <alignment horizontal="right" vertical="center"/>
      <protection hidden="1"/>
    </xf>
    <xf numFmtId="0" fontId="5" fillId="6" borderId="21" xfId="0" applyFont="1" applyFill="1" applyBorder="1" applyAlignment="1" applyProtection="1">
      <alignment horizontal="center" vertical="center" wrapText="1"/>
      <protection hidden="1"/>
    </xf>
    <xf numFmtId="171" fontId="1" fillId="6" borderId="21" xfId="0" applyNumberFormat="1" applyFont="1" applyFill="1" applyBorder="1" applyAlignment="1" applyProtection="1">
      <alignment horizontal="right" vertical="center"/>
      <protection hidden="1"/>
    </xf>
    <xf numFmtId="0" fontId="4" fillId="3" borderId="6" xfId="0" applyFont="1" applyFill="1" applyBorder="1" applyAlignment="1">
      <alignment horizontal="left" wrapText="1"/>
    </xf>
    <xf numFmtId="0" fontId="5" fillId="6" borderId="22" xfId="0" applyFont="1" applyFill="1" applyBorder="1" applyAlignment="1" applyProtection="1">
      <alignment horizontal="center" vertical="center" wrapText="1"/>
      <protection hidden="1"/>
    </xf>
    <xf numFmtId="165" fontId="1" fillId="6" borderId="22" xfId="0" applyNumberFormat="1" applyFont="1" applyFill="1" applyBorder="1" applyAlignment="1" applyProtection="1">
      <alignment horizontal="right" vertical="center"/>
      <protection hidden="1"/>
    </xf>
    <xf numFmtId="0" fontId="5" fillId="5" borderId="1" xfId="0" applyFont="1" applyFill="1" applyBorder="1" applyAlignment="1" applyProtection="1">
      <alignment horizontal="center" vertical="center" wrapText="1"/>
      <protection locked="0" hidden="1"/>
    </xf>
    <xf numFmtId="0" fontId="3" fillId="6" borderId="12" xfId="0" applyFont="1" applyFill="1" applyBorder="1" applyAlignment="1" applyProtection="1">
      <alignment horizontal="center" vertical="center" wrapText="1"/>
      <protection hidden="1"/>
    </xf>
    <xf numFmtId="171" fontId="3" fillId="6" borderId="11" xfId="0" applyNumberFormat="1" applyFont="1" applyFill="1" applyBorder="1" applyAlignment="1" applyProtection="1">
      <alignment horizontal="right" vertical="center"/>
      <protection hidden="1"/>
    </xf>
    <xf numFmtId="171" fontId="3" fillId="6" borderId="15" xfId="0" applyNumberFormat="1" applyFont="1" applyFill="1" applyBorder="1" applyAlignment="1" applyProtection="1">
      <alignment horizontal="right" vertical="center"/>
      <protection hidden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64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</cellXfs>
  <cellStyles count="3">
    <cellStyle name="Erklärender Text" xfId="2" builtinId="53" customBuiltin="1"/>
    <cellStyle name="Prozent" xfId="1" builtinId="5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9D9D9"/>
      <rgbColor rgb="FF808080"/>
      <rgbColor rgb="FF9999FF"/>
      <rgbColor rgb="FF993366"/>
      <rgbColor rgb="FFFFFFCC"/>
      <rgbColor rgb="FFDDDDDD"/>
      <rgbColor rgb="FF660066"/>
      <rgbColor rgb="FFFF8080"/>
      <rgbColor rgb="FF005A9E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4F81BD"/>
      <rgbColor rgb="FF87878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de-DE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de-DE" sz="1800" b="1" strike="noStrike" spc="-1">
                <a:solidFill>
                  <a:srgbClr val="000000"/>
                </a:solidFill>
                <a:latin typeface="Calibri"/>
              </a:rPr>
              <a:t>main-title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83774856"/>
        <c:axId val="283773288"/>
      </c:barChart>
      <c:catAx>
        <c:axId val="283774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83773288"/>
        <c:crosses val="autoZero"/>
        <c:auto val="1"/>
        <c:lblAlgn val="ctr"/>
        <c:lblOffset val="100"/>
        <c:noMultiLvlLbl val="1"/>
      </c:catAx>
      <c:valAx>
        <c:axId val="2837732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83774856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D9D9D9"/>
        </a:solidFill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de-DE" sz="1800" b="1" strike="noStrike" spc="-1">
                <a:solidFill>
                  <a:srgbClr val="000000"/>
                </a:solidFill>
                <a:latin typeface="Calibri"/>
              </a:rPr>
              <a:t>Gesamtverbrauch CO2</a:t>
            </a:r>
          </a:p>
        </c:rich>
      </c:tx>
      <c:layout>
        <c:manualLayout>
          <c:xMode val="edge"/>
          <c:yMode val="edge"/>
          <c:x val="0.20433373835561"/>
          <c:y val="1.6879562043795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Kalkulation!$I$45:$I$47</c:f>
              <c:strCache>
                <c:ptCount val="3"/>
                <c:pt idx="0">
                  <c:v>CO2 Alte Beleuchtung</c:v>
                </c:pt>
                <c:pt idx="1">
                  <c:v>CO2 LED</c:v>
                </c:pt>
                <c:pt idx="2">
                  <c:v>CO2 Ersparnis</c:v>
                </c:pt>
              </c:strCache>
            </c:strRef>
          </c:cat>
          <c:val>
            <c:numRef>
              <c:f>Kalkulation!$J$45:$J$47</c:f>
              <c:numCache>
                <c:formatCode>0.00" t"</c:formatCode>
                <c:ptCount val="3"/>
                <c:pt idx="0">
                  <c:v>1.6424999999099998</c:v>
                </c:pt>
                <c:pt idx="1">
                  <c:v>0.4473857142612</c:v>
                </c:pt>
                <c:pt idx="2">
                  <c:v>1.1951142856488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83776032"/>
        <c:axId val="283776424"/>
      </c:barChart>
      <c:catAx>
        <c:axId val="28377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de-DE"/>
          </a:p>
        </c:txPr>
        <c:crossAx val="283776424"/>
        <c:crosses val="autoZero"/>
        <c:auto val="1"/>
        <c:lblAlgn val="ctr"/>
        <c:lblOffset val="100"/>
        <c:noMultiLvlLbl val="1"/>
      </c:catAx>
      <c:valAx>
        <c:axId val="283776424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&quot; t&quot;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de-DE"/>
          </a:p>
        </c:txPr>
        <c:crossAx val="283776032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570240</xdr:colOff>
      <xdr:row>0</xdr:row>
      <xdr:rowOff>109080</xdr:rowOff>
    </xdr:from>
    <xdr:to>
      <xdr:col>7</xdr:col>
      <xdr:colOff>477720</xdr:colOff>
      <xdr:row>2</xdr:row>
      <xdr:rowOff>129600</xdr:rowOff>
    </xdr:to>
    <xdr:sp macro="" textlink="">
      <xdr:nvSpPr>
        <xdr:cNvPr id="4" name="CustomShape 1"/>
        <xdr:cNvSpPr/>
      </xdr:nvSpPr>
      <xdr:spPr>
        <a:xfrm>
          <a:off x="3243240" y="109080"/>
          <a:ext cx="3301200" cy="279360"/>
        </a:xfrm>
        <a:prstGeom prst="roundRect">
          <a:avLst>
            <a:gd name="adj" fmla="val 16667"/>
          </a:avLst>
        </a:prstGeom>
        <a:solidFill>
          <a:srgbClr val="FFFFFF"/>
        </a:solidFill>
        <a:ln w="255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de-DE" sz="1200" b="1" strike="noStrike" spc="-1">
              <a:solidFill>
                <a:srgbClr val="005A9E"/>
              </a:solidFill>
              <a:latin typeface="Book Antiqua"/>
            </a:rPr>
            <a:t>LED-Rechner</a:t>
          </a:r>
          <a:r>
            <a:rPr lang="de-DE" sz="1200" b="1" strike="noStrike" spc="-1">
              <a:solidFill>
                <a:srgbClr val="005A9E"/>
              </a:solidFill>
              <a:latin typeface="Aharoni"/>
            </a:rPr>
            <a:t>                        </a:t>
          </a:r>
          <a:endParaRPr lang="de-DE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8</xdr:col>
      <xdr:colOff>580680</xdr:colOff>
      <xdr:row>35</xdr:row>
      <xdr:rowOff>56160</xdr:rowOff>
    </xdr:from>
    <xdr:to>
      <xdr:col>11</xdr:col>
      <xdr:colOff>16560</xdr:colOff>
      <xdr:row>37</xdr:row>
      <xdr:rowOff>7920</xdr:rowOff>
    </xdr:to>
    <xdr:sp macro="" textlink="">
      <xdr:nvSpPr>
        <xdr:cNvPr id="6" name="CustomShape 1"/>
        <xdr:cNvSpPr/>
      </xdr:nvSpPr>
      <xdr:spPr>
        <a:xfrm>
          <a:off x="7626960" y="5916240"/>
          <a:ext cx="2093400" cy="2109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de-DE" sz="1100" b="0" strike="noStrike" spc="-1">
              <a:latin typeface="Times New Roman"/>
            </a:rPr>
            <a:t>www.special-led.de</a:t>
          </a:r>
        </a:p>
        <a:p>
          <a:pPr algn="ctr">
            <a:lnSpc>
              <a:spcPct val="100000"/>
            </a:lnSpc>
          </a:pPr>
          <a:endParaRPr lang="de-DE" sz="1100" b="0" strike="noStrike" spc="-1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19080</xdr:colOff>
      <xdr:row>2</xdr:row>
      <xdr:rowOff>114480</xdr:rowOff>
    </xdr:from>
    <xdr:to>
      <xdr:col>6</xdr:col>
      <xdr:colOff>190800</xdr:colOff>
      <xdr:row>27</xdr:row>
      <xdr:rowOff>67320</xdr:rowOff>
    </xdr:to>
    <xdr:graphicFrame macro="">
      <xdr:nvGraphicFramePr>
        <xdr:cNvPr id="5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381600</xdr:colOff>
      <xdr:row>31</xdr:row>
      <xdr:rowOff>105480</xdr:rowOff>
    </xdr:from>
    <xdr:to>
      <xdr:col>11</xdr:col>
      <xdr:colOff>57240</xdr:colOff>
      <xdr:row>33</xdr:row>
      <xdr:rowOff>35280</xdr:rowOff>
    </xdr:to>
    <xdr:sp macro="" textlink="">
      <xdr:nvSpPr>
        <xdr:cNvPr id="9" name="CustomShape 1"/>
        <xdr:cNvSpPr/>
      </xdr:nvSpPr>
      <xdr:spPr>
        <a:xfrm>
          <a:off x="6406200" y="5980320"/>
          <a:ext cx="1935000" cy="2649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de-DE" sz="1100" b="0" strike="noStrike" spc="-1">
              <a:latin typeface="Times New Roman"/>
            </a:rPr>
            <a:t>www.special-led.de</a:t>
          </a:r>
        </a:p>
        <a:p>
          <a:pPr algn="ctr">
            <a:lnSpc>
              <a:spcPct val="100000"/>
            </a:lnSpc>
          </a:pPr>
          <a:endParaRPr lang="de-DE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19050</xdr:colOff>
      <xdr:row>0</xdr:row>
      <xdr:rowOff>9525</xdr:rowOff>
    </xdr:from>
    <xdr:to>
      <xdr:col>11</xdr:col>
      <xdr:colOff>255</xdr:colOff>
      <xdr:row>27</xdr:row>
      <xdr:rowOff>67320</xdr:rowOff>
    </xdr:to>
    <xdr:graphicFrame macro="">
      <xdr:nvGraphicFramePr>
        <xdr:cNvPr id="10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09"/>
  <sheetViews>
    <sheetView tabSelected="1" zoomScaleNormal="100" workbookViewId="0">
      <selection activeCell="D7" sqref="D7"/>
    </sheetView>
  </sheetViews>
  <sheetFormatPr baseColWidth="10" defaultColWidth="9.140625" defaultRowHeight="12.75" x14ac:dyDescent="0.2"/>
  <cols>
    <col min="1" max="1" width="2.42578125" style="1" customWidth="1"/>
    <col min="2" max="2" width="23.42578125" style="1" customWidth="1"/>
    <col min="3" max="3" width="12" style="1" customWidth="1"/>
    <col min="4" max="4" width="11.140625" style="1" customWidth="1"/>
    <col min="5" max="5" width="12.5703125" style="1" customWidth="1"/>
    <col min="6" max="6" width="11.140625" style="1" customWidth="1"/>
    <col min="7" max="7" width="13.28515625" style="1" customWidth="1"/>
    <col min="8" max="8" width="13.85546875" style="1" customWidth="1"/>
    <col min="9" max="9" width="13.7109375" style="1" customWidth="1"/>
    <col min="10" max="10" width="10" style="1" customWidth="1"/>
    <col min="11" max="11" width="14" style="1" customWidth="1"/>
    <col min="12" max="1025" width="11.42578125" style="1" customWidth="1"/>
  </cols>
  <sheetData>
    <row r="1" spans="1:12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2.75" customHeight="1" x14ac:dyDescent="0.2">
      <c r="A5" s="145" t="s">
        <v>0</v>
      </c>
      <c r="B5" s="145"/>
      <c r="C5" s="146" t="s">
        <v>1</v>
      </c>
      <c r="D5" s="146"/>
      <c r="E5" s="146"/>
      <c r="F5" s="146"/>
      <c r="G5" s="146"/>
      <c r="H5" s="146"/>
      <c r="I5" s="146"/>
      <c r="J5" s="147">
        <f ca="1">TODAY()</f>
        <v>43442</v>
      </c>
      <c r="K5" s="147"/>
      <c r="L5" s="3"/>
    </row>
    <row r="6" spans="1:12" ht="11.25" customHeight="1" x14ac:dyDescent="0.2">
      <c r="A6" s="145"/>
      <c r="B6" s="145"/>
      <c r="C6" s="146"/>
      <c r="D6" s="146"/>
      <c r="E6" s="146"/>
      <c r="F6" s="146"/>
      <c r="G6" s="146"/>
      <c r="H6" s="146"/>
      <c r="I6" s="146"/>
      <c r="J6" s="147"/>
      <c r="K6" s="147"/>
      <c r="L6" s="3"/>
    </row>
    <row r="7" spans="1:12" ht="21.75" customHeight="1" x14ac:dyDescent="0.2">
      <c r="A7" s="148" t="s">
        <v>2</v>
      </c>
      <c r="B7" s="148"/>
      <c r="C7" s="4" t="s">
        <v>3</v>
      </c>
      <c r="D7" s="5">
        <v>0.22</v>
      </c>
      <c r="E7" s="6"/>
      <c r="F7" s="7"/>
      <c r="G7" s="8" t="s">
        <v>4</v>
      </c>
      <c r="H7" s="8"/>
      <c r="I7" s="9"/>
      <c r="J7" s="10"/>
      <c r="K7" s="11"/>
      <c r="L7" s="3"/>
    </row>
    <row r="8" spans="1:12" ht="8.25" customHeight="1" x14ac:dyDescent="0.2">
      <c r="A8" s="12"/>
      <c r="B8" s="13"/>
      <c r="C8" s="14"/>
      <c r="D8" s="14"/>
      <c r="E8" s="15"/>
      <c r="F8" s="15"/>
      <c r="G8" s="15"/>
      <c r="H8" s="15"/>
      <c r="I8" s="15"/>
      <c r="J8" s="15"/>
      <c r="K8" s="16"/>
      <c r="L8" s="3"/>
    </row>
    <row r="9" spans="1:12" ht="12.75" customHeight="1" x14ac:dyDescent="0.2">
      <c r="A9" s="149" t="s">
        <v>5</v>
      </c>
      <c r="B9" s="149"/>
      <c r="C9" s="149"/>
      <c r="D9" s="149"/>
      <c r="E9" s="17"/>
      <c r="F9" s="17"/>
      <c r="G9" s="17"/>
      <c r="H9" s="17"/>
      <c r="I9" s="17"/>
      <c r="J9" s="17"/>
      <c r="K9" s="18"/>
      <c r="L9" s="3"/>
    </row>
    <row r="10" spans="1:12" ht="9" hidden="1" customHeight="1" x14ac:dyDescent="0.2">
      <c r="A10" s="19"/>
      <c r="B10" s="20"/>
      <c r="C10" s="20"/>
      <c r="D10" s="21"/>
      <c r="E10" s="6"/>
      <c r="F10" s="6"/>
      <c r="G10" s="6"/>
      <c r="H10" s="22"/>
      <c r="I10" s="23"/>
      <c r="J10" s="23"/>
      <c r="K10" s="24"/>
      <c r="L10" s="25"/>
    </row>
    <row r="11" spans="1:12" ht="3.75" customHeight="1" x14ac:dyDescent="0.2">
      <c r="A11" s="26"/>
      <c r="B11" s="14"/>
      <c r="C11" s="14"/>
      <c r="D11" s="14"/>
      <c r="E11" s="6"/>
      <c r="F11" s="6"/>
      <c r="G11" s="6"/>
      <c r="H11" s="6"/>
      <c r="I11" s="6"/>
      <c r="J11" s="6"/>
      <c r="K11" s="27"/>
      <c r="L11" s="3"/>
    </row>
    <row r="12" spans="1:12" ht="25.5" customHeight="1" x14ac:dyDescent="0.2">
      <c r="A12" s="141" t="s">
        <v>6</v>
      </c>
      <c r="B12" s="141"/>
      <c r="C12" s="28" t="s">
        <v>7</v>
      </c>
      <c r="D12" s="28" t="s">
        <v>8</v>
      </c>
      <c r="E12" s="28" t="s">
        <v>9</v>
      </c>
      <c r="F12" s="29" t="s">
        <v>10</v>
      </c>
      <c r="G12" s="30" t="s">
        <v>11</v>
      </c>
      <c r="H12" s="30" t="s">
        <v>12</v>
      </c>
      <c r="I12" s="142" t="s">
        <v>13</v>
      </c>
      <c r="J12" s="142"/>
      <c r="K12" s="142"/>
      <c r="L12" s="31"/>
    </row>
    <row r="13" spans="1:12" ht="12.75" customHeight="1" x14ac:dyDescent="0.2">
      <c r="A13" s="32" t="s">
        <v>14</v>
      </c>
      <c r="B13" s="33" t="s">
        <v>45</v>
      </c>
      <c r="C13" s="34">
        <v>10</v>
      </c>
      <c r="D13" s="35">
        <v>35</v>
      </c>
      <c r="E13" s="36">
        <v>10</v>
      </c>
      <c r="F13" s="37">
        <v>5</v>
      </c>
      <c r="G13" s="38">
        <f>(E13*D13*C13*F13)/1000</f>
        <v>17.5</v>
      </c>
      <c r="H13" s="39">
        <f>E13*F13*52.14285714</f>
        <v>2607.1428569999998</v>
      </c>
      <c r="I13" s="143">
        <f>(C13*D13*H13)/1000</f>
        <v>912.49999994999996</v>
      </c>
      <c r="J13" s="143"/>
      <c r="K13" s="143"/>
      <c r="L13" s="41"/>
    </row>
    <row r="14" spans="1:12" ht="12.75" customHeight="1" x14ac:dyDescent="0.2">
      <c r="A14" s="42" t="s">
        <v>16</v>
      </c>
      <c r="B14" s="43" t="s">
        <v>17</v>
      </c>
      <c r="C14" s="44">
        <v>10</v>
      </c>
      <c r="D14" s="45">
        <v>70</v>
      </c>
      <c r="E14" s="46">
        <v>10</v>
      </c>
      <c r="F14" s="47">
        <v>5</v>
      </c>
      <c r="G14" s="38">
        <f>(E14*D14*C14*F14)/1000</f>
        <v>35</v>
      </c>
      <c r="H14" s="39">
        <f>E14*F14*52.14285714</f>
        <v>2607.1428569999998</v>
      </c>
      <c r="I14" s="144">
        <f>(C14*D14*H14)/1000</f>
        <v>1824.9999998999999</v>
      </c>
      <c r="J14" s="144"/>
      <c r="K14" s="144"/>
    </row>
    <row r="15" spans="1:12" ht="13.5" customHeight="1" x14ac:dyDescent="0.2">
      <c r="A15" s="42" t="s">
        <v>18</v>
      </c>
      <c r="B15" s="43" t="s">
        <v>19</v>
      </c>
      <c r="C15" s="44"/>
      <c r="D15" s="45"/>
      <c r="E15" s="46"/>
      <c r="F15" s="47"/>
      <c r="G15" s="38">
        <f>(E15*D15*C15*F15)/1000</f>
        <v>0</v>
      </c>
      <c r="H15" s="39">
        <f>E15*F15*52.14285714</f>
        <v>0</v>
      </c>
      <c r="I15" s="144">
        <f>(C15*D15*H15)/1000</f>
        <v>0</v>
      </c>
      <c r="J15" s="144"/>
      <c r="K15" s="144"/>
    </row>
    <row r="16" spans="1:12" ht="14.25" customHeight="1" x14ac:dyDescent="0.2">
      <c r="A16" s="48" t="s">
        <v>20</v>
      </c>
      <c r="B16" s="49" t="s">
        <v>21</v>
      </c>
      <c r="C16" s="50"/>
      <c r="D16" s="51"/>
      <c r="E16" s="52"/>
      <c r="F16" s="53"/>
      <c r="G16" s="54">
        <f>(E16*D16*C16*F16)/1000</f>
        <v>0</v>
      </c>
      <c r="H16" s="55">
        <f>E16*F16*52.14285714</f>
        <v>0</v>
      </c>
      <c r="I16" s="135">
        <f>(C16*D16*H16)/1000</f>
        <v>0</v>
      </c>
      <c r="J16" s="135"/>
      <c r="K16" s="135"/>
    </row>
    <row r="17" spans="1:12" ht="16.5" customHeight="1" x14ac:dyDescent="0.2">
      <c r="A17" s="56"/>
      <c r="B17" s="57"/>
      <c r="C17" s="57"/>
      <c r="D17" s="57"/>
      <c r="E17" s="57"/>
      <c r="F17" s="57"/>
      <c r="G17" s="58"/>
      <c r="H17" s="136" t="s">
        <v>22</v>
      </c>
      <c r="I17" s="136"/>
      <c r="J17" s="137">
        <f>SUM(I13:I16)</f>
        <v>2737.4999998499998</v>
      </c>
      <c r="K17" s="137"/>
    </row>
    <row r="18" spans="1:12" ht="14.25" customHeight="1" x14ac:dyDescent="0.2">
      <c r="A18" s="138" t="s">
        <v>55</v>
      </c>
      <c r="B18" s="138"/>
      <c r="C18" s="138"/>
      <c r="D18" s="138"/>
      <c r="E18" s="57"/>
      <c r="F18" s="57"/>
      <c r="G18" s="58"/>
      <c r="H18" s="139" t="s">
        <v>23</v>
      </c>
      <c r="I18" s="139"/>
      <c r="J18" s="140">
        <f>(J17*$D7)</f>
        <v>602.24999996700001</v>
      </c>
      <c r="K18" s="140"/>
    </row>
    <row r="19" spans="1:12" ht="5.25" customHeight="1" x14ac:dyDescent="0.2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61"/>
    </row>
    <row r="20" spans="1:12" ht="22.5" customHeight="1" x14ac:dyDescent="0.2">
      <c r="A20" s="130" t="s">
        <v>56</v>
      </c>
      <c r="B20" s="130"/>
      <c r="C20" s="62" t="s">
        <v>7</v>
      </c>
      <c r="D20" s="62" t="s">
        <v>24</v>
      </c>
      <c r="E20" s="63" t="s">
        <v>25</v>
      </c>
      <c r="F20" s="62" t="s">
        <v>26</v>
      </c>
      <c r="G20" s="64" t="s">
        <v>9</v>
      </c>
      <c r="H20" s="62" t="s">
        <v>10</v>
      </c>
      <c r="I20" s="30" t="s">
        <v>11</v>
      </c>
      <c r="J20" s="65" t="s">
        <v>12</v>
      </c>
      <c r="K20" s="30" t="s">
        <v>13</v>
      </c>
      <c r="L20" s="66"/>
    </row>
    <row r="21" spans="1:12" ht="12.75" customHeight="1" x14ac:dyDescent="0.2">
      <c r="A21" s="67" t="s">
        <v>14</v>
      </c>
      <c r="B21" s="68" t="s">
        <v>29</v>
      </c>
      <c r="C21" s="68">
        <v>10</v>
      </c>
      <c r="D21" s="69">
        <v>3.5</v>
      </c>
      <c r="E21" s="70">
        <f>C21*D21</f>
        <v>35</v>
      </c>
      <c r="F21" s="71">
        <v>4.5999999999999996</v>
      </c>
      <c r="G21" s="72">
        <v>10</v>
      </c>
      <c r="H21" s="73">
        <v>5</v>
      </c>
      <c r="I21" s="38">
        <f>(C21*F21*H21*G21)/1000</f>
        <v>2.2999999999999998</v>
      </c>
      <c r="J21" s="39">
        <f>G21*H21*52.14285714</f>
        <v>2607.1428569999998</v>
      </c>
      <c r="K21" s="40">
        <f>(J21*F21*C21)/1000</f>
        <v>119.92857142199998</v>
      </c>
    </row>
    <row r="22" spans="1:12" x14ac:dyDescent="0.2">
      <c r="A22" s="74" t="s">
        <v>16</v>
      </c>
      <c r="B22" s="75" t="s">
        <v>27</v>
      </c>
      <c r="C22" s="75">
        <v>10</v>
      </c>
      <c r="D22" s="76">
        <v>13.5</v>
      </c>
      <c r="E22" s="70">
        <f>C22*D22</f>
        <v>135</v>
      </c>
      <c r="F22" s="77">
        <v>24</v>
      </c>
      <c r="G22" s="78">
        <v>10</v>
      </c>
      <c r="H22" s="79">
        <v>5</v>
      </c>
      <c r="I22" s="80">
        <f>(C22*F22*H22*G22)/1000</f>
        <v>12</v>
      </c>
      <c r="J22" s="39">
        <f>G22*H22*52.14285714</f>
        <v>2607.1428569999998</v>
      </c>
      <c r="K22" s="40">
        <f>(J22*F22*C22)/1000</f>
        <v>625.71428567999999</v>
      </c>
    </row>
    <row r="23" spans="1:12" ht="11.25" customHeight="1" x14ac:dyDescent="0.2">
      <c r="A23" s="74" t="s">
        <v>18</v>
      </c>
      <c r="B23" s="75" t="s">
        <v>29</v>
      </c>
      <c r="C23" s="75"/>
      <c r="D23" s="76"/>
      <c r="E23" s="70">
        <f>C23*D23</f>
        <v>0</v>
      </c>
      <c r="F23" s="77"/>
      <c r="G23" s="78"/>
      <c r="H23" s="79"/>
      <c r="I23" s="80">
        <f>(C23*F23*H23*G23)/1000</f>
        <v>0</v>
      </c>
      <c r="J23" s="39">
        <f>G23*H23*52.14285714</f>
        <v>0</v>
      </c>
      <c r="K23" s="40">
        <f>(J23*F23*C23)/1000</f>
        <v>0</v>
      </c>
    </row>
    <row r="24" spans="1:12" ht="12.75" customHeight="1" x14ac:dyDescent="0.2">
      <c r="A24" s="81" t="s">
        <v>20</v>
      </c>
      <c r="B24" s="82" t="s">
        <v>30</v>
      </c>
      <c r="C24" s="82"/>
      <c r="D24" s="83"/>
      <c r="E24" s="84">
        <f>C24*D24</f>
        <v>0</v>
      </c>
      <c r="F24" s="85"/>
      <c r="G24" s="86"/>
      <c r="H24" s="87"/>
      <c r="I24" s="88">
        <f>(C24*F24*H24*G24)/1000</f>
        <v>0</v>
      </c>
      <c r="J24" s="39">
        <f>G24*H24*52.14285714</f>
        <v>0</v>
      </c>
      <c r="K24" s="40">
        <f>(J24*F24*C24)/1000</f>
        <v>0</v>
      </c>
    </row>
    <row r="25" spans="1:12" ht="23.25" customHeight="1" x14ac:dyDescent="0.2">
      <c r="A25" s="131" t="s">
        <v>31</v>
      </c>
      <c r="B25" s="131"/>
      <c r="C25" s="131"/>
      <c r="D25" s="132">
        <v>0</v>
      </c>
      <c r="E25" s="132"/>
      <c r="F25" s="9"/>
      <c r="G25" s="9"/>
      <c r="H25" s="133" t="s">
        <v>22</v>
      </c>
      <c r="I25" s="133"/>
      <c r="J25" s="134">
        <f>SUM(K21:K24)</f>
        <v>745.64285710199999</v>
      </c>
      <c r="K25" s="134"/>
    </row>
    <row r="26" spans="1:12" ht="15.75" customHeight="1" x14ac:dyDescent="0.2">
      <c r="A26" s="125" t="s">
        <v>32</v>
      </c>
      <c r="B26" s="125"/>
      <c r="C26" s="125"/>
      <c r="D26" s="126">
        <v>10</v>
      </c>
      <c r="E26" s="126"/>
      <c r="F26" s="9"/>
      <c r="G26" s="9"/>
      <c r="H26" s="127" t="s">
        <v>33</v>
      </c>
      <c r="I26" s="127"/>
      <c r="J26" s="128">
        <f>J25*$D7</f>
        <v>164.04142856243999</v>
      </c>
      <c r="K26" s="128"/>
    </row>
    <row r="27" spans="1:12" ht="21.75" customHeight="1" x14ac:dyDescent="0.25">
      <c r="A27" s="129" t="s">
        <v>34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</row>
    <row r="28" spans="1:12" ht="4.5" customHeight="1" x14ac:dyDescent="0.25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1"/>
    </row>
    <row r="29" spans="1:12" ht="17.25" customHeight="1" x14ac:dyDescent="0.2">
      <c r="A29" s="120" t="s">
        <v>35</v>
      </c>
      <c r="B29" s="120"/>
      <c r="C29" s="120"/>
      <c r="D29" s="120"/>
      <c r="E29" s="120"/>
      <c r="F29" s="120"/>
      <c r="G29" s="121">
        <f>SUM(E21:E24)+$D25</f>
        <v>170</v>
      </c>
      <c r="H29" s="121"/>
      <c r="I29" s="121"/>
      <c r="J29" s="121"/>
      <c r="K29" s="121"/>
    </row>
    <row r="30" spans="1:12" ht="22.5" customHeight="1" x14ac:dyDescent="0.2">
      <c r="A30" s="116" t="s">
        <v>36</v>
      </c>
      <c r="B30" s="116"/>
      <c r="C30" s="116"/>
      <c r="D30" s="116"/>
      <c r="E30" s="116"/>
      <c r="F30" s="116"/>
      <c r="G30" s="122">
        <f>J18-J26</f>
        <v>438.20857140456002</v>
      </c>
      <c r="H30" s="122"/>
      <c r="I30" s="122"/>
      <c r="J30" s="122"/>
      <c r="K30" s="122"/>
    </row>
    <row r="31" spans="1:12" ht="12.75" customHeight="1" x14ac:dyDescent="0.2">
      <c r="A31" s="123">
        <f>D26</f>
        <v>10</v>
      </c>
      <c r="B31" s="123"/>
      <c r="C31" s="123"/>
      <c r="D31" s="123"/>
      <c r="E31" s="123"/>
      <c r="F31" s="123"/>
      <c r="G31" s="124">
        <f>G30*D26</f>
        <v>4382.0857140456001</v>
      </c>
      <c r="H31" s="124"/>
      <c r="I31" s="124"/>
      <c r="J31" s="124"/>
      <c r="K31" s="124"/>
    </row>
    <row r="32" spans="1:12" ht="13.5" customHeight="1" x14ac:dyDescent="0.2">
      <c r="A32" s="116" t="s">
        <v>37</v>
      </c>
      <c r="B32" s="116"/>
      <c r="C32" s="116"/>
      <c r="D32" s="116"/>
      <c r="E32" s="116"/>
      <c r="F32" s="116"/>
      <c r="G32" s="117">
        <f>G30/J18</f>
        <v>0.72761904761904761</v>
      </c>
      <c r="H32" s="117"/>
      <c r="I32" s="117"/>
      <c r="J32" s="117"/>
      <c r="K32" s="117"/>
    </row>
    <row r="33" spans="1:11" ht="12.75" customHeight="1" x14ac:dyDescent="0.2">
      <c r="A33" s="116" t="s">
        <v>57</v>
      </c>
      <c r="B33" s="116"/>
      <c r="C33" s="116"/>
      <c r="D33" s="116"/>
      <c r="E33" s="116"/>
      <c r="F33" s="116"/>
      <c r="G33" s="118">
        <f>(G29/G30)*12</f>
        <v>4.655317429007213</v>
      </c>
      <c r="H33" s="118"/>
      <c r="I33" s="119">
        <f>G29/G30</f>
        <v>0.38794311908393442</v>
      </c>
      <c r="J33" s="119"/>
      <c r="K33" s="119"/>
    </row>
    <row r="34" spans="1:11" x14ac:dyDescent="0.2">
      <c r="A34" s="111" t="s">
        <v>38</v>
      </c>
      <c r="B34" s="111"/>
      <c r="C34" s="111"/>
      <c r="D34" s="111"/>
      <c r="E34" s="111"/>
      <c r="F34" s="111"/>
      <c r="G34" s="112">
        <f>((J17-J25)*0.6)/1000</f>
        <v>1.1951142856487997</v>
      </c>
      <c r="H34" s="112"/>
      <c r="I34" s="112"/>
      <c r="J34" s="112"/>
      <c r="K34" s="112"/>
    </row>
    <row r="35" spans="1:11" x14ac:dyDescent="0.2">
      <c r="A35" s="59"/>
      <c r="B35" s="92"/>
      <c r="C35" s="113"/>
      <c r="D35" s="113"/>
      <c r="E35" s="93"/>
      <c r="F35" s="93"/>
      <c r="G35" s="93"/>
      <c r="H35" s="93"/>
      <c r="I35" s="93"/>
      <c r="J35" s="93"/>
      <c r="K35" s="94"/>
    </row>
    <row r="36" spans="1:11" x14ac:dyDescent="0.2">
      <c r="A36" s="95"/>
      <c r="B36" s="9"/>
      <c r="C36" s="113"/>
      <c r="D36" s="113"/>
      <c r="E36" s="93"/>
      <c r="F36" s="93"/>
      <c r="G36" s="93"/>
      <c r="H36" s="93"/>
      <c r="I36" s="93"/>
      <c r="J36" s="93"/>
      <c r="K36" s="94"/>
    </row>
    <row r="37" spans="1:11" x14ac:dyDescent="0.2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7"/>
    </row>
    <row r="38" spans="1:11" x14ac:dyDescent="0.2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100"/>
    </row>
    <row r="39" spans="1:11" x14ac:dyDescent="0.2">
      <c r="A39" s="101"/>
      <c r="B39" s="101"/>
      <c r="C39" s="101"/>
      <c r="D39" s="101"/>
      <c r="E39" s="101"/>
      <c r="F39" s="101"/>
      <c r="G39" s="101"/>
      <c r="H39" s="101"/>
      <c r="I39" s="102"/>
      <c r="J39" s="101"/>
      <c r="K39" s="101"/>
    </row>
    <row r="40" spans="1:11" x14ac:dyDescent="0.2">
      <c r="A40" s="101"/>
      <c r="B40" s="101"/>
      <c r="C40" s="101"/>
      <c r="D40" s="101"/>
      <c r="E40" s="101"/>
      <c r="F40" s="101"/>
      <c r="G40" s="101"/>
      <c r="H40" s="101"/>
      <c r="I40" s="102"/>
      <c r="J40" s="101"/>
      <c r="K40" s="101"/>
    </row>
    <row r="41" spans="1:11" x14ac:dyDescent="0.2">
      <c r="A41" s="101"/>
      <c r="B41" s="101"/>
      <c r="C41" s="101"/>
      <c r="D41" s="101"/>
      <c r="E41" s="101"/>
      <c r="F41" s="101"/>
      <c r="G41" s="101"/>
      <c r="H41" s="101"/>
      <c r="I41" s="102"/>
      <c r="J41" s="101"/>
      <c r="K41" s="101"/>
    </row>
    <row r="42" spans="1:11" x14ac:dyDescent="0.2">
      <c r="A42" s="101"/>
      <c r="B42" s="101"/>
      <c r="C42" s="101"/>
      <c r="D42" s="101"/>
      <c r="E42" s="101"/>
      <c r="F42" s="101"/>
      <c r="G42" s="101"/>
      <c r="H42" s="101"/>
      <c r="I42" s="102"/>
      <c r="J42" s="101"/>
      <c r="K42" s="101"/>
    </row>
    <row r="43" spans="1:11" x14ac:dyDescent="0.2">
      <c r="A43" s="101"/>
      <c r="B43" s="101"/>
      <c r="C43" s="101"/>
      <c r="D43" s="101"/>
      <c r="E43" s="101"/>
      <c r="F43" s="101"/>
      <c r="G43" s="101"/>
      <c r="H43" s="101"/>
      <c r="I43" s="102"/>
      <c r="J43" s="102"/>
      <c r="K43" s="101"/>
    </row>
    <row r="44" spans="1:11" ht="22.5" x14ac:dyDescent="0.2">
      <c r="A44" s="101"/>
      <c r="B44" s="103" t="s">
        <v>39</v>
      </c>
      <c r="C44" s="103" t="s">
        <v>40</v>
      </c>
      <c r="D44" s="101"/>
      <c r="E44" s="103" t="s">
        <v>41</v>
      </c>
      <c r="F44" s="101"/>
      <c r="G44" s="103"/>
      <c r="H44" s="102"/>
      <c r="I44" s="114" t="s">
        <v>42</v>
      </c>
      <c r="J44" s="114"/>
      <c r="K44" s="102"/>
    </row>
    <row r="45" spans="1:11" ht="22.5" x14ac:dyDescent="0.2">
      <c r="A45" s="101"/>
      <c r="B45" s="104">
        <v>1</v>
      </c>
      <c r="C45" s="104">
        <v>1</v>
      </c>
      <c r="D45" s="101"/>
      <c r="E45" s="104" t="s">
        <v>17</v>
      </c>
      <c r="F45" s="101"/>
      <c r="G45" s="104"/>
      <c r="H45" s="102"/>
      <c r="I45" s="102" t="s">
        <v>43</v>
      </c>
      <c r="J45" s="105">
        <f>(J17*0.6)/1000</f>
        <v>1.6424999999099998</v>
      </c>
      <c r="K45" s="102"/>
    </row>
    <row r="46" spans="1:11" x14ac:dyDescent="0.2">
      <c r="A46" s="101"/>
      <c r="B46" s="104">
        <v>2</v>
      </c>
      <c r="C46" s="104">
        <v>2</v>
      </c>
      <c r="D46" s="101"/>
      <c r="E46" s="104" t="s">
        <v>15</v>
      </c>
      <c r="F46" s="101"/>
      <c r="G46" s="104"/>
      <c r="H46" s="102"/>
      <c r="I46" s="102" t="s">
        <v>44</v>
      </c>
      <c r="J46" s="105">
        <f>(J25*0.6)/1000</f>
        <v>0.4473857142612</v>
      </c>
      <c r="K46" s="102"/>
    </row>
    <row r="47" spans="1:11" x14ac:dyDescent="0.2">
      <c r="A47" s="101"/>
      <c r="B47" s="104">
        <v>3</v>
      </c>
      <c r="C47" s="104">
        <v>3</v>
      </c>
      <c r="D47" s="101"/>
      <c r="E47" s="104" t="s">
        <v>45</v>
      </c>
      <c r="F47" s="101"/>
      <c r="G47" s="104"/>
      <c r="H47" s="102"/>
      <c r="I47" s="102" t="s">
        <v>46</v>
      </c>
      <c r="J47" s="105">
        <f>J45-J46</f>
        <v>1.1951142856488</v>
      </c>
      <c r="K47" s="102"/>
    </row>
    <row r="48" spans="1:11" x14ac:dyDescent="0.2">
      <c r="A48" s="102"/>
      <c r="B48" s="104">
        <v>4</v>
      </c>
      <c r="C48" s="104">
        <v>4</v>
      </c>
      <c r="D48" s="101"/>
      <c r="E48" s="104" t="s">
        <v>19</v>
      </c>
      <c r="F48" s="101"/>
      <c r="G48" s="104"/>
      <c r="H48" s="102"/>
      <c r="I48" s="102"/>
      <c r="J48" s="102"/>
      <c r="K48" s="102"/>
    </row>
    <row r="49" spans="1:11" x14ac:dyDescent="0.2">
      <c r="A49" s="102"/>
      <c r="B49" s="104">
        <v>5</v>
      </c>
      <c r="C49" s="104">
        <v>5</v>
      </c>
      <c r="D49" s="102"/>
      <c r="E49" s="106" t="s">
        <v>21</v>
      </c>
      <c r="F49" s="101"/>
      <c r="G49" s="104"/>
      <c r="H49" s="102"/>
      <c r="I49" s="102"/>
      <c r="J49" s="102"/>
      <c r="K49" s="102"/>
    </row>
    <row r="50" spans="1:11" x14ac:dyDescent="0.2">
      <c r="A50" s="102"/>
      <c r="B50" s="104">
        <v>6</v>
      </c>
      <c r="C50" s="104">
        <v>6</v>
      </c>
      <c r="D50" s="102"/>
      <c r="E50" s="102"/>
      <c r="F50" s="101"/>
      <c r="G50" s="104"/>
      <c r="H50" s="102"/>
      <c r="I50" s="102"/>
      <c r="J50" s="102"/>
      <c r="K50" s="102"/>
    </row>
    <row r="51" spans="1:11" x14ac:dyDescent="0.2">
      <c r="A51" s="102"/>
      <c r="B51" s="104">
        <v>7</v>
      </c>
      <c r="C51" s="104">
        <v>7</v>
      </c>
      <c r="D51" s="102"/>
      <c r="E51" s="102"/>
      <c r="F51" s="101"/>
      <c r="G51" s="104"/>
      <c r="H51" s="102"/>
      <c r="I51" s="102"/>
      <c r="J51" s="102"/>
      <c r="K51" s="102"/>
    </row>
    <row r="52" spans="1:11" x14ac:dyDescent="0.2">
      <c r="A52" s="102"/>
      <c r="B52" s="101"/>
      <c r="C52" s="104">
        <v>8</v>
      </c>
      <c r="D52" s="102"/>
      <c r="E52" s="102"/>
      <c r="F52" s="101"/>
      <c r="G52" s="104"/>
      <c r="H52" s="102"/>
      <c r="I52" s="102"/>
      <c r="J52" s="102"/>
      <c r="K52" s="102"/>
    </row>
    <row r="53" spans="1:11" x14ac:dyDescent="0.2">
      <c r="A53" s="102"/>
      <c r="B53" s="107"/>
      <c r="C53" s="104">
        <v>9</v>
      </c>
      <c r="D53" s="102"/>
      <c r="E53" s="102"/>
      <c r="F53" s="101"/>
      <c r="G53" s="104"/>
      <c r="H53" s="102"/>
      <c r="I53" s="102"/>
      <c r="J53" s="102"/>
      <c r="K53" s="102"/>
    </row>
    <row r="54" spans="1:11" x14ac:dyDescent="0.2">
      <c r="A54" s="102"/>
      <c r="B54" s="107"/>
      <c r="C54" s="104">
        <v>10</v>
      </c>
      <c r="D54" s="102"/>
      <c r="E54" s="102"/>
      <c r="F54" s="101"/>
      <c r="G54" s="104"/>
      <c r="H54" s="102"/>
      <c r="I54" s="102"/>
      <c r="J54" s="102"/>
      <c r="K54" s="102"/>
    </row>
    <row r="55" spans="1:11" x14ac:dyDescent="0.2">
      <c r="A55" s="102"/>
      <c r="B55" s="107"/>
      <c r="C55" s="104">
        <v>11</v>
      </c>
      <c r="D55" s="102"/>
      <c r="E55" s="102"/>
      <c r="F55" s="101"/>
      <c r="G55" s="104"/>
      <c r="H55" s="102"/>
      <c r="I55" s="102"/>
      <c r="J55" s="102"/>
      <c r="K55" s="102"/>
    </row>
    <row r="56" spans="1:11" x14ac:dyDescent="0.2">
      <c r="A56" s="102"/>
      <c r="B56" s="102"/>
      <c r="C56" s="104">
        <v>12</v>
      </c>
      <c r="D56" s="102"/>
      <c r="E56" s="102"/>
      <c r="F56" s="102"/>
      <c r="G56" s="102"/>
      <c r="H56" s="102"/>
      <c r="I56" s="102"/>
      <c r="J56" s="102"/>
      <c r="K56" s="102"/>
    </row>
    <row r="57" spans="1:11" x14ac:dyDescent="0.2">
      <c r="A57" s="102"/>
      <c r="B57" s="102"/>
      <c r="C57" s="104">
        <v>13</v>
      </c>
      <c r="D57" s="102"/>
      <c r="E57" s="102"/>
      <c r="F57" s="102"/>
      <c r="G57" s="102"/>
      <c r="H57" s="102"/>
      <c r="I57" s="102"/>
      <c r="J57" s="102"/>
      <c r="K57" s="102"/>
    </row>
    <row r="58" spans="1:11" x14ac:dyDescent="0.2">
      <c r="A58" s="102"/>
      <c r="B58" s="102"/>
      <c r="C58" s="104">
        <v>14</v>
      </c>
      <c r="D58" s="102"/>
      <c r="E58" s="102"/>
      <c r="F58" s="102"/>
      <c r="G58" s="102"/>
      <c r="H58" s="102"/>
      <c r="I58" s="102"/>
      <c r="J58" s="102"/>
      <c r="K58" s="102"/>
    </row>
    <row r="59" spans="1:11" x14ac:dyDescent="0.2">
      <c r="A59" s="102"/>
      <c r="B59" s="102"/>
      <c r="C59" s="104">
        <v>15</v>
      </c>
      <c r="D59" s="102"/>
      <c r="E59" s="102"/>
      <c r="F59" s="102"/>
      <c r="G59" s="102"/>
      <c r="H59" s="102"/>
      <c r="I59" s="102"/>
      <c r="J59" s="102"/>
      <c r="K59" s="102"/>
    </row>
    <row r="60" spans="1:11" x14ac:dyDescent="0.2">
      <c r="A60" s="102"/>
      <c r="B60" s="102"/>
      <c r="C60" s="104">
        <v>16</v>
      </c>
      <c r="D60" s="102"/>
      <c r="E60" s="102"/>
      <c r="F60" s="102"/>
      <c r="G60" s="102"/>
      <c r="H60" s="102"/>
      <c r="I60" s="102"/>
      <c r="J60" s="102"/>
      <c r="K60" s="102"/>
    </row>
    <row r="61" spans="1:11" x14ac:dyDescent="0.2">
      <c r="A61" s="102"/>
      <c r="B61" s="102"/>
      <c r="C61" s="104">
        <v>17</v>
      </c>
      <c r="D61" s="102"/>
      <c r="E61" s="102"/>
      <c r="F61" s="102"/>
      <c r="G61" s="102"/>
      <c r="H61" s="102"/>
      <c r="I61" s="102"/>
      <c r="J61" s="102"/>
      <c r="K61" s="102"/>
    </row>
    <row r="62" spans="1:11" x14ac:dyDescent="0.2">
      <c r="A62" s="102"/>
      <c r="B62" s="102"/>
      <c r="C62" s="104">
        <v>18</v>
      </c>
      <c r="D62" s="102"/>
      <c r="E62" s="102"/>
      <c r="F62" s="102"/>
      <c r="G62" s="102"/>
      <c r="H62" s="102"/>
      <c r="I62" s="102"/>
      <c r="J62" s="102"/>
      <c r="K62" s="102"/>
    </row>
    <row r="63" spans="1:11" x14ac:dyDescent="0.2">
      <c r="A63" s="102"/>
      <c r="B63" s="102"/>
      <c r="C63" s="104">
        <v>19</v>
      </c>
      <c r="D63" s="102"/>
      <c r="E63" s="102"/>
      <c r="F63" s="102"/>
      <c r="G63" s="102"/>
      <c r="H63" s="102"/>
      <c r="I63" s="102"/>
      <c r="J63" s="102"/>
      <c r="K63" s="102"/>
    </row>
    <row r="64" spans="1:11" x14ac:dyDescent="0.2">
      <c r="A64" s="102"/>
      <c r="B64" s="102"/>
      <c r="C64" s="104">
        <v>20</v>
      </c>
      <c r="D64" s="102"/>
      <c r="E64" s="102"/>
      <c r="F64" s="102"/>
      <c r="G64" s="102"/>
      <c r="H64" s="102"/>
      <c r="I64" s="102"/>
      <c r="J64" s="102"/>
      <c r="K64" s="102"/>
    </row>
    <row r="65" spans="1:11" x14ac:dyDescent="0.2">
      <c r="A65" s="102"/>
      <c r="B65" s="102"/>
      <c r="C65" s="104">
        <v>21</v>
      </c>
      <c r="D65" s="102"/>
      <c r="E65" s="102"/>
      <c r="F65" s="102"/>
      <c r="G65" s="102"/>
      <c r="H65" s="102"/>
      <c r="I65" s="102"/>
      <c r="J65" s="102"/>
      <c r="K65" s="102"/>
    </row>
    <row r="66" spans="1:11" x14ac:dyDescent="0.2">
      <c r="A66" s="102"/>
      <c r="B66" s="102"/>
      <c r="C66" s="104">
        <v>22</v>
      </c>
      <c r="D66" s="102"/>
      <c r="E66" s="102"/>
      <c r="F66" s="102"/>
      <c r="G66" s="102"/>
      <c r="H66" s="102"/>
      <c r="I66" s="102"/>
      <c r="J66" s="102"/>
      <c r="K66" s="102"/>
    </row>
    <row r="67" spans="1:11" x14ac:dyDescent="0.2">
      <c r="A67" s="102"/>
      <c r="B67" s="102"/>
      <c r="C67" s="104">
        <v>23</v>
      </c>
      <c r="D67" s="102"/>
      <c r="E67" s="102"/>
      <c r="F67" s="102"/>
      <c r="G67" s="102"/>
      <c r="H67" s="102"/>
      <c r="I67" s="102"/>
      <c r="J67" s="102"/>
      <c r="K67" s="102"/>
    </row>
    <row r="68" spans="1:11" x14ac:dyDescent="0.2">
      <c r="A68" s="102"/>
      <c r="B68" s="102"/>
      <c r="C68" s="104">
        <v>24</v>
      </c>
      <c r="D68" s="102"/>
      <c r="E68" s="102"/>
      <c r="F68" s="102"/>
      <c r="G68" s="102"/>
      <c r="H68" s="102"/>
      <c r="I68" s="102"/>
      <c r="J68" s="102"/>
      <c r="K68" s="102"/>
    </row>
    <row r="69" spans="1:11" x14ac:dyDescent="0.2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x14ac:dyDescent="0.2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</row>
    <row r="71" spans="1:11" x14ac:dyDescent="0.2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</row>
    <row r="72" spans="1:11" x14ac:dyDescent="0.2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</row>
    <row r="73" spans="1:11" x14ac:dyDescent="0.2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</row>
    <row r="74" spans="1:11" x14ac:dyDescent="0.2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</row>
    <row r="75" spans="1:11" ht="10.15" customHeight="1" x14ac:dyDescent="0.2">
      <c r="A75" s="102"/>
      <c r="B75" s="108" t="s">
        <v>58</v>
      </c>
      <c r="C75" s="115" t="s">
        <v>48</v>
      </c>
      <c r="D75" s="115"/>
      <c r="E75" s="115"/>
      <c r="F75" s="115"/>
      <c r="G75" s="115"/>
      <c r="H75" s="115"/>
      <c r="I75" s="115"/>
      <c r="J75" s="102"/>
      <c r="K75" s="102"/>
    </row>
    <row r="76" spans="1:11" x14ac:dyDescent="0.2">
      <c r="A76" s="102"/>
      <c r="B76" s="101" t="s">
        <v>29</v>
      </c>
      <c r="C76" s="109">
        <v>4</v>
      </c>
      <c r="D76" s="109">
        <v>5</v>
      </c>
      <c r="E76" s="109">
        <v>6</v>
      </c>
      <c r="F76" s="109">
        <v>6.5</v>
      </c>
      <c r="G76" s="109">
        <v>8</v>
      </c>
      <c r="H76" s="109">
        <v>9</v>
      </c>
      <c r="I76" s="109">
        <v>10</v>
      </c>
      <c r="J76" s="109">
        <v>12</v>
      </c>
      <c r="K76" s="109">
        <v>14</v>
      </c>
    </row>
    <row r="77" spans="1:11" x14ac:dyDescent="0.2">
      <c r="A77" s="102"/>
      <c r="B77" s="101" t="s">
        <v>28</v>
      </c>
      <c r="C77" s="109">
        <v>10</v>
      </c>
      <c r="D77" s="109">
        <v>15</v>
      </c>
      <c r="E77" s="109">
        <v>30</v>
      </c>
      <c r="F77" s="109">
        <v>35</v>
      </c>
      <c r="G77" s="109">
        <v>50</v>
      </c>
      <c r="H77" s="109">
        <v>100</v>
      </c>
      <c r="I77" s="109">
        <v>150</v>
      </c>
      <c r="J77" s="109">
        <v>200</v>
      </c>
      <c r="K77" s="109"/>
    </row>
    <row r="78" spans="1:11" x14ac:dyDescent="0.2">
      <c r="A78" s="102"/>
      <c r="B78" s="101" t="s">
        <v>49</v>
      </c>
      <c r="C78" s="109">
        <v>5</v>
      </c>
      <c r="D78" s="109">
        <v>8</v>
      </c>
      <c r="E78" s="109">
        <v>10</v>
      </c>
      <c r="F78" s="109">
        <v>20</v>
      </c>
      <c r="G78" s="109">
        <v>25</v>
      </c>
      <c r="H78" s="109">
        <v>30</v>
      </c>
      <c r="I78" s="109"/>
      <c r="J78" s="109"/>
      <c r="K78" s="109"/>
    </row>
    <row r="79" spans="1:11" x14ac:dyDescent="0.2">
      <c r="A79" s="102"/>
      <c r="B79" s="101" t="s">
        <v>27</v>
      </c>
      <c r="C79" s="109">
        <v>10</v>
      </c>
      <c r="D79" s="109">
        <v>18</v>
      </c>
      <c r="E79" s="109">
        <v>22</v>
      </c>
      <c r="F79" s="109">
        <v>23</v>
      </c>
      <c r="G79" s="109">
        <v>29</v>
      </c>
      <c r="H79" s="109"/>
      <c r="I79" s="109"/>
      <c r="J79" s="109"/>
      <c r="K79" s="109"/>
    </row>
    <row r="80" spans="1:11" x14ac:dyDescent="0.2">
      <c r="A80" s="102"/>
      <c r="B80" s="101" t="s">
        <v>50</v>
      </c>
      <c r="C80" s="109">
        <v>100</v>
      </c>
      <c r="D80" s="109">
        <v>150</v>
      </c>
      <c r="E80" s="109">
        <v>200</v>
      </c>
      <c r="F80" s="109">
        <v>250</v>
      </c>
      <c r="G80" s="109">
        <v>300</v>
      </c>
      <c r="H80" s="109">
        <v>400</v>
      </c>
      <c r="I80" s="109"/>
      <c r="J80" s="109"/>
      <c r="K80" s="109"/>
    </row>
    <row r="81" spans="1:18" x14ac:dyDescent="0.2">
      <c r="A81" s="102"/>
      <c r="B81" s="101" t="s">
        <v>51</v>
      </c>
      <c r="C81" s="109">
        <v>60</v>
      </c>
      <c r="D81" s="109">
        <v>90</v>
      </c>
      <c r="E81" s="109">
        <v>120</v>
      </c>
      <c r="F81" s="109">
        <v>180</v>
      </c>
      <c r="G81" s="109"/>
      <c r="H81" s="109"/>
      <c r="I81" s="109"/>
      <c r="J81" s="109"/>
      <c r="K81" s="109"/>
    </row>
    <row r="82" spans="1:18" x14ac:dyDescent="0.2">
      <c r="A82" s="102"/>
      <c r="B82" s="101" t="s">
        <v>30</v>
      </c>
      <c r="C82" s="109">
        <v>120</v>
      </c>
      <c r="D82" s="109">
        <v>185</v>
      </c>
      <c r="E82" s="109"/>
      <c r="F82" s="109"/>
      <c r="G82" s="109"/>
      <c r="H82" s="109"/>
      <c r="I82" s="109"/>
      <c r="J82" s="109"/>
      <c r="K82" s="109"/>
    </row>
    <row r="83" spans="1:18" x14ac:dyDescent="0.2">
      <c r="A83" s="102"/>
      <c r="B83" s="101" t="s">
        <v>52</v>
      </c>
      <c r="C83" s="109">
        <v>30</v>
      </c>
      <c r="D83" s="109">
        <v>45</v>
      </c>
      <c r="E83" s="109"/>
      <c r="F83" s="109"/>
      <c r="G83" s="109"/>
      <c r="H83" s="109"/>
      <c r="I83" s="109"/>
      <c r="J83" s="109"/>
      <c r="K83" s="109"/>
      <c r="N83" s="110"/>
      <c r="O83" s="110"/>
      <c r="P83" s="110"/>
      <c r="Q83" s="110"/>
      <c r="R83" s="110"/>
    </row>
    <row r="84" spans="1:18" x14ac:dyDescent="0.2">
      <c r="A84" s="102"/>
      <c r="B84" s="101" t="s">
        <v>53</v>
      </c>
      <c r="C84" s="109">
        <v>21</v>
      </c>
      <c r="D84" s="109">
        <v>27</v>
      </c>
      <c r="E84" s="109">
        <v>31</v>
      </c>
      <c r="F84" s="109">
        <v>37</v>
      </c>
      <c r="G84" s="109">
        <v>50</v>
      </c>
      <c r="H84" s="109">
        <v>70</v>
      </c>
      <c r="I84" s="109"/>
      <c r="J84" s="109"/>
      <c r="K84" s="109"/>
    </row>
    <row r="85" spans="1:18" x14ac:dyDescent="0.2">
      <c r="A85" s="102"/>
      <c r="B85" s="101" t="s">
        <v>54</v>
      </c>
      <c r="C85" s="109">
        <v>36</v>
      </c>
      <c r="D85" s="109">
        <v>40</v>
      </c>
      <c r="E85" s="109">
        <v>45</v>
      </c>
      <c r="F85" s="109"/>
      <c r="G85" s="109"/>
      <c r="H85" s="109"/>
      <c r="I85" s="109"/>
      <c r="J85" s="109"/>
      <c r="K85" s="109"/>
    </row>
    <row r="86" spans="1:18" x14ac:dyDescent="0.2">
      <c r="A86" s="102"/>
      <c r="B86" s="101" t="s">
        <v>47</v>
      </c>
      <c r="C86" s="109">
        <v>20</v>
      </c>
      <c r="D86" s="109">
        <v>36</v>
      </c>
      <c r="E86" s="109">
        <v>40</v>
      </c>
      <c r="F86" s="109"/>
      <c r="G86" s="109"/>
      <c r="H86" s="109"/>
      <c r="I86" s="109"/>
      <c r="J86" s="109"/>
      <c r="K86" s="109"/>
    </row>
    <row r="87" spans="1:18" x14ac:dyDescent="0.2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</row>
    <row r="88" spans="1:18" x14ac:dyDescent="0.2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</row>
    <row r="89" spans="1:18" x14ac:dyDescent="0.2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</row>
    <row r="90" spans="1:18" x14ac:dyDescent="0.2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</row>
    <row r="91" spans="1:18" x14ac:dyDescent="0.2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</row>
    <row r="92" spans="1:18" x14ac:dyDescent="0.2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</row>
    <row r="93" spans="1:18" x14ac:dyDescent="0.2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</row>
    <row r="94" spans="1:18" x14ac:dyDescent="0.2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</row>
    <row r="95" spans="1:18" x14ac:dyDescent="0.2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</row>
    <row r="96" spans="1:18" x14ac:dyDescent="0.2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</row>
    <row r="97" spans="1:11" x14ac:dyDescent="0.2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</row>
    <row r="98" spans="1:11" x14ac:dyDescent="0.2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</row>
    <row r="99" spans="1:11" x14ac:dyDescent="0.2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</row>
    <row r="100" spans="1:11" x14ac:dyDescent="0.2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</row>
    <row r="101" spans="1:11" x14ac:dyDescent="0.2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</row>
    <row r="102" spans="1:11" x14ac:dyDescent="0.2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</row>
    <row r="103" spans="1:11" x14ac:dyDescent="0.2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</row>
    <row r="104" spans="1:11" x14ac:dyDescent="0.2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</row>
    <row r="105" spans="1:11" x14ac:dyDescent="0.2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</row>
    <row r="106" spans="1:11" x14ac:dyDescent="0.2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</row>
    <row r="107" spans="1:11" x14ac:dyDescent="0.2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</row>
    <row r="108" spans="1:11" x14ac:dyDescent="0.2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</row>
    <row r="109" spans="1:11" x14ac:dyDescent="0.2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</row>
  </sheetData>
  <sheetProtection algorithmName="SHA-512" hashValue="FZ4706P3cQcTiotEYXJpknPetmioY/Ono9BAxR9ByXoXhYkRF0GRjzzqB1W7cI288r0ojAVLBYSon2NievBJuQ==" saltValue="MJL1MaAP6H5FZVN/ozJxvw==" spinCount="100000" sheet="1" objects="1" scenarios="1" selectLockedCells="1"/>
  <mergeCells count="42">
    <mergeCell ref="A5:B6"/>
    <mergeCell ref="C5:I6"/>
    <mergeCell ref="J5:K6"/>
    <mergeCell ref="A7:B7"/>
    <mergeCell ref="A9:D9"/>
    <mergeCell ref="A12:B12"/>
    <mergeCell ref="I12:K12"/>
    <mergeCell ref="I13:K13"/>
    <mergeCell ref="I14:K14"/>
    <mergeCell ref="I15:K15"/>
    <mergeCell ref="I16:K16"/>
    <mergeCell ref="H17:I17"/>
    <mergeCell ref="J17:K17"/>
    <mergeCell ref="A18:D18"/>
    <mergeCell ref="H18:I18"/>
    <mergeCell ref="J18:K18"/>
    <mergeCell ref="A20:B20"/>
    <mergeCell ref="A25:C25"/>
    <mergeCell ref="D25:E25"/>
    <mergeCell ref="H25:I25"/>
    <mergeCell ref="J25:K25"/>
    <mergeCell ref="A26:C26"/>
    <mergeCell ref="D26:E26"/>
    <mergeCell ref="H26:I26"/>
    <mergeCell ref="J26:K26"/>
    <mergeCell ref="A27:K27"/>
    <mergeCell ref="A29:F29"/>
    <mergeCell ref="G29:K29"/>
    <mergeCell ref="A30:F30"/>
    <mergeCell ref="G30:K30"/>
    <mergeCell ref="A31:F31"/>
    <mergeCell ref="G31:K31"/>
    <mergeCell ref="A32:F32"/>
    <mergeCell ref="G32:K32"/>
    <mergeCell ref="A33:F33"/>
    <mergeCell ref="G33:H33"/>
    <mergeCell ref="I33:K33"/>
    <mergeCell ref="A34:F34"/>
    <mergeCell ref="G34:K34"/>
    <mergeCell ref="C35:D36"/>
    <mergeCell ref="I44:J44"/>
    <mergeCell ref="C75:I75"/>
  </mergeCells>
  <dataValidations count="7">
    <dataValidation type="list" operator="equal" allowBlank="1" showInputMessage="1" showErrorMessage="1" sqref="B13:B16">
      <formula1>$E$45:$E$49</formula1>
      <formula2>0</formula2>
    </dataValidation>
    <dataValidation type="whole" operator="greaterThanOrEqual" allowBlank="1" showInputMessage="1" showErrorMessage="1" sqref="C13:C16 C21:C24 D25:E25">
      <formula1>0</formula1>
      <formula2>0</formula2>
    </dataValidation>
    <dataValidation type="list" operator="equal" allowBlank="1" showInputMessage="1" showErrorMessage="1" sqref="E13:E16 G21:G24">
      <formula1>$C$45:$C$68</formula1>
      <formula2>0</formula2>
    </dataValidation>
    <dataValidation type="list" operator="equal" allowBlank="1" showInputMessage="1" showErrorMessage="1" sqref="F13:F16 H21:H24">
      <formula1>$B$45:$B$51</formula1>
      <formula2>0</formula2>
    </dataValidation>
    <dataValidation type="list" operator="equal" showInputMessage="1" showErrorMessage="1" sqref="B21:B24">
      <formula1>$B$76:$B$86</formula1>
      <formula2>0</formula2>
    </dataValidation>
    <dataValidation type="decimal" operator="greaterThan" allowBlank="1" showErrorMessage="1" sqref="D21:D24">
      <formula1>0</formula1>
      <formula2>0</formula2>
    </dataValidation>
    <dataValidation type="decimal" operator="greaterThanOrEqual" allowBlank="1" showInputMessage="1" showErrorMessage="1" sqref="D26 A31">
      <formula1>0</formula1>
      <formula2>0</formula2>
    </dataValidation>
  </dataValidations>
  <pageMargins left="0.7" right="0.7" top="0.75" bottom="0.75" header="0.3" footer="0.3"/>
  <pageSetup paperSize="9" scale="97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90" zoomScaleNormal="90" workbookViewId="0">
      <selection sqref="A1:XFD1048576"/>
    </sheetView>
  </sheetViews>
  <sheetFormatPr baseColWidth="10" defaultColWidth="9.140625" defaultRowHeight="12.75" x14ac:dyDescent="0.2"/>
  <cols>
    <col min="1" max="1025" width="10.7109375" customWidth="1"/>
  </cols>
  <sheetData>
    <row r="1" spans="1:11" ht="13.5" thickBot="1" x14ac:dyDescent="0.25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x14ac:dyDescent="0.2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x14ac:dyDescent="0.2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1:11" x14ac:dyDescent="0.2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x14ac:dyDescent="0.2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</row>
    <row r="6" spans="1:11" x14ac:dyDescent="0.2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</row>
    <row r="8" spans="1:11" x14ac:dyDescent="0.2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</row>
    <row r="9" spans="1:11" x14ac:dyDescent="0.2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1:11" x14ac:dyDescent="0.2">
      <c r="A10" s="150"/>
      <c r="B10" s="150"/>
      <c r="C10" s="150"/>
      <c r="D10" s="150"/>
      <c r="E10" s="150"/>
      <c r="F10" s="150"/>
      <c r="G10" s="150"/>
      <c r="H10" s="150"/>
      <c r="I10" s="150"/>
      <c r="J10" s="150"/>
      <c r="K10" s="150"/>
    </row>
    <row r="11" spans="1:11" x14ac:dyDescent="0.2">
      <c r="A11" s="150"/>
      <c r="B11" s="150"/>
      <c r="C11" s="150"/>
      <c r="D11" s="150"/>
      <c r="E11" s="150"/>
      <c r="F11" s="150"/>
      <c r="G11" s="150"/>
      <c r="H11" s="150"/>
      <c r="I11" s="150"/>
      <c r="J11" s="150"/>
      <c r="K11" s="150"/>
    </row>
    <row r="12" spans="1:11" x14ac:dyDescent="0.2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0"/>
    </row>
    <row r="13" spans="1:11" x14ac:dyDescent="0.2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</row>
    <row r="14" spans="1:11" x14ac:dyDescent="0.2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</row>
    <row r="15" spans="1:11" x14ac:dyDescent="0.2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</row>
    <row r="16" spans="1:11" x14ac:dyDescent="0.2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</row>
    <row r="17" spans="1:11" x14ac:dyDescent="0.2">
      <c r="A17" s="150"/>
      <c r="B17" s="150"/>
      <c r="C17" s="150"/>
      <c r="D17" s="150"/>
      <c r="E17" s="150"/>
      <c r="F17" s="150"/>
      <c r="G17" s="150"/>
      <c r="H17" s="150"/>
      <c r="I17" s="150"/>
      <c r="J17" s="150"/>
      <c r="K17" s="150"/>
    </row>
    <row r="18" spans="1:11" x14ac:dyDescent="0.2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</row>
    <row r="19" spans="1:11" x14ac:dyDescent="0.2">
      <c r="A19" s="150"/>
      <c r="B19" s="150"/>
      <c r="C19" s="150"/>
      <c r="D19" s="150"/>
      <c r="E19" s="150"/>
      <c r="F19" s="150"/>
      <c r="G19" s="150"/>
      <c r="H19" s="150"/>
      <c r="I19" s="150"/>
      <c r="J19" s="150"/>
      <c r="K19" s="150"/>
    </row>
    <row r="20" spans="1:11" x14ac:dyDescent="0.2">
      <c r="A20" s="150"/>
      <c r="B20" s="150"/>
      <c r="C20" s="150"/>
      <c r="D20" s="150"/>
      <c r="E20" s="150"/>
      <c r="F20" s="150"/>
      <c r="G20" s="150"/>
      <c r="H20" s="150"/>
      <c r="I20" s="150"/>
      <c r="J20" s="150"/>
      <c r="K20" s="150"/>
    </row>
    <row r="21" spans="1:11" x14ac:dyDescent="0.2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</row>
    <row r="22" spans="1:11" x14ac:dyDescent="0.2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</row>
    <row r="23" spans="1:11" x14ac:dyDescent="0.2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</row>
    <row r="24" spans="1:11" x14ac:dyDescent="0.2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</row>
    <row r="25" spans="1:11" x14ac:dyDescent="0.2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</row>
    <row r="26" spans="1:11" x14ac:dyDescent="0.2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</row>
    <row r="27" spans="1:11" x14ac:dyDescent="0.2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</row>
    <row r="28" spans="1:11" x14ac:dyDescent="0.2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</row>
    <row r="29" spans="1:11" x14ac:dyDescent="0.2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</row>
    <row r="30" spans="1:11" x14ac:dyDescent="0.2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</row>
    <row r="31" spans="1:11" x14ac:dyDescent="0.2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</row>
    <row r="32" spans="1:11" x14ac:dyDescent="0.2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</row>
    <row r="33" spans="1:11" x14ac:dyDescent="0.2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</row>
    <row r="34" spans="1:11" x14ac:dyDescent="0.2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150"/>
    </row>
  </sheetData>
  <sheetProtection sheet="1" objects="1" scenarios="1" selectLockedCells="1" selectUnlockedCells="1"/>
  <mergeCells count="1">
    <mergeCell ref="A1:K34"/>
  </mergeCells>
  <pageMargins left="0.7" right="0.7" top="0.78749999999999998" bottom="0.78749999999999998" header="0.51180555555555496" footer="0.51180555555555496"/>
  <pageSetup paperSize="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Kalkulation</vt:lpstr>
      <vt:lpstr>Ergebnisdiagramme</vt:lpstr>
      <vt:lpstr>Kalkulation!_FilterDatenbank</vt:lpstr>
      <vt:lpstr>Kalkulation!Druckbereich</vt:lpstr>
    </vt:vector>
  </TitlesOfParts>
  <Company>Taurus Werbeagentur &amp; Rechenzentrum GmbH &amp; Co.KG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wolfa</dc:creator>
  <dc:description/>
  <cp:lastModifiedBy>Juergen Wilke</cp:lastModifiedBy>
  <cp:revision>2</cp:revision>
  <cp:lastPrinted>2018-12-08T10:56:46Z</cp:lastPrinted>
  <dcterms:created xsi:type="dcterms:W3CDTF">2016-03-01T09:51:18Z</dcterms:created>
  <dcterms:modified xsi:type="dcterms:W3CDTF">2018-12-08T14:18:01Z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Taurus Werbeagentur &amp; Rechenzentrum GmbH &amp; Co.KG</vt:lpwstr>
  </property>
  <property fmtid="{D5CDD505-2E9C-101B-9397-08002B2CF9AE}" pid="4" name="DocSecurity">
    <vt:i4>1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